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codeName="ThisWorkbook" defaultThemeVersion="153222"/>
  <mc:AlternateContent xmlns:mc="http://schemas.openxmlformats.org/markup-compatibility/2006">
    <mc:Choice Requires="x15">
      <x15ac:absPath xmlns:x15ac="http://schemas.microsoft.com/office/spreadsheetml/2010/11/ac" url="F:\SPH\"/>
    </mc:Choice>
  </mc:AlternateContent>
  <bookViews>
    <workbookView showHorizontalScroll="0" showSheetTabs="0" xWindow="0" yWindow="0" windowWidth="28800" windowHeight="12420" firstSheet="4" activeTab="4"/>
  </bookViews>
  <sheets>
    <sheet name="query" sheetId="1" state="veryHidden" r:id="rId1"/>
    <sheet name="res" sheetId="7" state="veryHidden" r:id="rId2"/>
    <sheet name="wb" sheetId="5" state="veryHidden" r:id="rId3"/>
    <sheet name="pbase" sheetId="6" state="veryHidden" r:id="rId4"/>
    <sheet name="Intro" sheetId="2" r:id="rId5"/>
    <sheet name="Scores" sheetId="3" r:id="rId6"/>
    <sheet name="Pot" sheetId="4" r:id="rId7"/>
  </sheets>
  <definedNames>
    <definedName name="_xlnm._FilterDatabase" localSheetId="0" hidden="1">query!$S$1:$S$826</definedName>
    <definedName name="Caantal">Scores!$B$21</definedName>
    <definedName name="IisOk">Scores!$D$6</definedName>
    <definedName name="Niv1Len">query!$H$1</definedName>
    <definedName name="Niv1Lijst">OFFSET(Niv1Start,0,0,Niv1Len+1,1)</definedName>
    <definedName name="Niv1Sel">query!$I$1</definedName>
    <definedName name="Niv1Start">query!$G$1</definedName>
    <definedName name="Niv2Len">query!$L$1</definedName>
    <definedName name="Niv2Lijst">OFFSET(Niv2Start,0,0,Niv2Len+1,1)</definedName>
    <definedName name="Niv2Sel">query!$M$1</definedName>
    <definedName name="Niv2Start">query!$K$1</definedName>
    <definedName name="Niv3Len">query!$M$4</definedName>
    <definedName name="Niv3Lijst">OFFSET(Niv3Start,0,0,Niv3Len+1,1)</definedName>
    <definedName name="Niv3Offs">query!$N$2</definedName>
    <definedName name="Niv3Sel">query!$P$1</definedName>
    <definedName name="Niv3Start">query!$O$1</definedName>
    <definedName name="schoon" localSheetId="6">Pot!$G$18:$J$18</definedName>
    <definedName name="schoon">Scores!$K$23:$N$133</definedName>
    <definedName name="SisOK">Scores!$B$22</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3" l="1"/>
  <c r="N39" i="5" l="1"/>
  <c r="O39" i="5" s="1"/>
  <c r="O37" i="5"/>
  <c r="O36" i="5"/>
  <c r="O35" i="5"/>
  <c r="O34" i="5"/>
  <c r="O33" i="5"/>
  <c r="O32" i="5"/>
  <c r="O31" i="5"/>
  <c r="O30" i="5"/>
  <c r="O29" i="5"/>
  <c r="O28" i="5"/>
  <c r="O27" i="5"/>
  <c r="O26" i="5"/>
  <c r="O25" i="5"/>
  <c r="O24" i="5"/>
  <c r="O23" i="5"/>
  <c r="O22" i="5"/>
  <c r="O21" i="5"/>
  <c r="O20" i="5"/>
  <c r="O19" i="5"/>
  <c r="O18" i="5"/>
  <c r="O16" i="5"/>
  <c r="O15" i="5"/>
  <c r="O14" i="5"/>
  <c r="O13" i="5"/>
  <c r="O12" i="5"/>
  <c r="O11" i="5"/>
  <c r="O10" i="5"/>
  <c r="O9" i="5"/>
  <c r="O8" i="5"/>
  <c r="O7" i="5"/>
  <c r="O6" i="5"/>
  <c r="O5" i="5"/>
  <c r="O4" i="5"/>
  <c r="O3" i="5"/>
  <c r="O2" i="5"/>
  <c r="O17" i="5"/>
  <c r="P37" i="5"/>
  <c r="P36" i="5"/>
  <c r="P35" i="5"/>
  <c r="P34" i="5"/>
  <c r="P33" i="5"/>
  <c r="P32" i="5"/>
  <c r="P31" i="5"/>
  <c r="P30" i="5"/>
  <c r="P29" i="5"/>
  <c r="P28" i="5"/>
  <c r="P27" i="5"/>
  <c r="P26" i="5"/>
  <c r="P25" i="5"/>
  <c r="P24" i="5"/>
  <c r="P23" i="5"/>
  <c r="P22" i="5"/>
  <c r="P21" i="5"/>
  <c r="P20" i="5"/>
  <c r="P19" i="5"/>
  <c r="P18" i="5"/>
  <c r="P17" i="5"/>
  <c r="P16" i="5"/>
  <c r="P15" i="5"/>
  <c r="P14" i="5"/>
  <c r="P13" i="5"/>
  <c r="P12" i="5"/>
  <c r="P11" i="5"/>
  <c r="P10" i="5"/>
  <c r="P9" i="5"/>
  <c r="P8" i="5"/>
  <c r="P7" i="5"/>
  <c r="P6" i="5"/>
  <c r="P5" i="5"/>
  <c r="P4" i="5"/>
  <c r="P3" i="5"/>
  <c r="P2" i="5"/>
  <c r="Q11"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K2"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M2"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7" i="5"/>
  <c r="L6" i="5"/>
  <c r="L5" i="5"/>
  <c r="L4" i="5"/>
  <c r="L3" i="5"/>
  <c r="L2" i="5"/>
  <c r="B33" i="3"/>
  <c r="B32" i="3"/>
  <c r="B31" i="3"/>
  <c r="B30" i="3"/>
  <c r="B29" i="3"/>
  <c r="B28" i="3"/>
  <c r="B27" i="3"/>
  <c r="B26" i="3"/>
  <c r="B25" i="3"/>
  <c r="P39" i="5" l="1"/>
  <c r="B34" i="3"/>
  <c r="B35" i="3" l="1"/>
  <c r="B36" i="3" l="1"/>
  <c r="B37" i="3" l="1"/>
  <c r="B38" i="3" l="1"/>
  <c r="B39" i="3" l="1"/>
  <c r="B40" i="3" l="1"/>
  <c r="B41" i="3" l="1"/>
  <c r="B42" i="3" l="1"/>
  <c r="B43" i="3" l="1"/>
  <c r="B44" i="3" l="1"/>
  <c r="B45" i="3" l="1"/>
  <c r="B46" i="3" l="1"/>
  <c r="B47" i="3" l="1"/>
  <c r="B48" i="3" l="1"/>
  <c r="B49" i="3" l="1"/>
  <c r="B50" i="3" l="1"/>
  <c r="B51" i="3" l="1"/>
  <c r="B52" i="3" l="1"/>
  <c r="B53" i="3" l="1"/>
  <c r="B54" i="3" l="1"/>
  <c r="B55" i="3" l="1"/>
  <c r="B56" i="3" l="1"/>
  <c r="B57" i="3" l="1"/>
  <c r="B58" i="3" l="1"/>
  <c r="B59" i="3" l="1"/>
  <c r="B60" i="3" l="1"/>
  <c r="B61" i="3" l="1"/>
  <c r="B62" i="3" l="1"/>
  <c r="B63" i="3" l="1"/>
  <c r="B64" i="3" l="1"/>
  <c r="B65" i="3" l="1"/>
  <c r="B66" i="3" l="1"/>
  <c r="B67" i="3" l="1"/>
  <c r="B68" i="3" l="1"/>
  <c r="B69" i="3" l="1"/>
  <c r="B70" i="3" l="1"/>
  <c r="B71" i="3" l="1"/>
  <c r="B72" i="3" l="1"/>
  <c r="B73" i="3" l="1"/>
  <c r="B74" i="3" l="1"/>
  <c r="B75" i="3" l="1"/>
  <c r="B76" i="3" l="1"/>
  <c r="B77" i="3" l="1"/>
  <c r="B78" i="3" l="1"/>
  <c r="B79" i="3" l="1"/>
  <c r="B80" i="3" l="1"/>
  <c r="B81" i="3" l="1"/>
  <c r="B82" i="3" l="1"/>
  <c r="B83" i="3" l="1"/>
  <c r="B84" i="3" l="1"/>
  <c r="B85" i="3" l="1"/>
  <c r="B86" i="3" l="1"/>
  <c r="B87" i="3" l="1"/>
  <c r="B88" i="3" l="1"/>
  <c r="B89" i="3" l="1"/>
  <c r="B90" i="3" l="1"/>
  <c r="B91" i="3" l="1"/>
  <c r="B92" i="3" l="1"/>
  <c r="B93" i="3" l="1"/>
  <c r="B94" i="3" l="1"/>
  <c r="B95" i="3" l="1"/>
  <c r="B96" i="3" l="1"/>
  <c r="B97" i="3" l="1"/>
  <c r="B98" i="3" l="1"/>
  <c r="B99" i="3" l="1"/>
  <c r="B100" i="3" l="1"/>
  <c r="B101" i="3" l="1"/>
  <c r="B102" i="3" l="1"/>
  <c r="B103" i="3" l="1"/>
  <c r="B104" i="3" l="1"/>
  <c r="B105" i="3" l="1"/>
  <c r="B106" i="3" l="1"/>
  <c r="B107" i="3" l="1"/>
  <c r="B108" i="3" l="1"/>
  <c r="B109" i="3" l="1"/>
  <c r="B110" i="3" l="1"/>
  <c r="B111" i="3" l="1"/>
  <c r="B112" i="3" l="1"/>
  <c r="B113" i="3" l="1"/>
  <c r="B114" i="3" l="1"/>
  <c r="B115" i="3" l="1"/>
  <c r="B116" i="3" l="1"/>
  <c r="B117" i="3" l="1"/>
  <c r="B118" i="3" l="1"/>
  <c r="B119" i="3" l="1"/>
  <c r="B120" i="3" l="1"/>
  <c r="B121" i="3" l="1"/>
  <c r="B122" i="3" l="1"/>
  <c r="B123" i="3" l="1"/>
  <c r="B124" i="3" l="1"/>
  <c r="B125" i="3" l="1"/>
  <c r="B126" i="3" l="1"/>
  <c r="B127" i="3" l="1"/>
  <c r="B128" i="3" l="1"/>
  <c r="B129" i="3" l="1"/>
  <c r="B130" i="3" l="1"/>
  <c r="B131" i="3" l="1"/>
  <c r="B132" i="3" l="1"/>
  <c r="B133" i="3" l="1"/>
  <c r="Q7" i="1" l="1"/>
  <c r="M6" i="1" l="1"/>
  <c r="AC3" i="7" l="1"/>
  <c r="AA3" i="7"/>
  <c r="AE3" i="7" l="1"/>
  <c r="AG3" i="7" l="1"/>
  <c r="B1" i="7"/>
  <c r="Q6" i="1"/>
  <c r="A1" i="7" s="1"/>
  <c r="W1" i="7"/>
  <c r="AI3" i="7" l="1"/>
  <c r="AK3" i="7" l="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S2" i="1"/>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3" i="3"/>
  <c r="P24" i="3"/>
  <c r="D6" i="3"/>
  <c r="AM3" i="7" l="1"/>
  <c r="B10" i="2"/>
  <c r="K18" i="4"/>
  <c r="B15" i="4" s="1"/>
  <c r="M2" i="1"/>
  <c r="G2" i="1"/>
  <c r="H2" i="1"/>
  <c r="I2" i="1"/>
  <c r="F3" i="1"/>
  <c r="G3" i="1" s="1"/>
  <c r="H3" i="1" s="1"/>
  <c r="F4" i="1" s="1"/>
  <c r="AO3" i="7" l="1"/>
  <c r="G4" i="1"/>
  <c r="H4" i="1" s="1"/>
  <c r="F5" i="1" s="1"/>
  <c r="J2" i="1" s="1"/>
  <c r="AQ3" i="7" l="1"/>
  <c r="K2" i="1"/>
  <c r="L2" i="1" s="1"/>
  <c r="J3" i="1" s="1"/>
  <c r="G5" i="1"/>
  <c r="H5" i="1" s="1"/>
  <c r="AS3" i="7" l="1"/>
  <c r="F6" i="1"/>
  <c r="I4" i="1" s="1"/>
  <c r="K3" i="1"/>
  <c r="L3" i="1" s="1"/>
  <c r="J4" i="1" s="1"/>
  <c r="N2" i="1" s="1"/>
  <c r="AU3" i="7" l="1"/>
  <c r="K4" i="1"/>
  <c r="L4" i="1" s="1"/>
  <c r="J5" i="1" s="1"/>
  <c r="M4" i="1" s="1"/>
  <c r="G6" i="1"/>
  <c r="H6" i="1" s="1"/>
  <c r="F7" i="1" s="1"/>
  <c r="AW3" i="7" l="1"/>
  <c r="G7" i="1"/>
  <c r="H7" i="1" s="1"/>
  <c r="F8" i="1" s="1"/>
  <c r="K5" i="1"/>
  <c r="L5" i="1" s="1"/>
  <c r="J6" i="1" s="1"/>
  <c r="AY3" i="7" l="1"/>
  <c r="K6" i="1"/>
  <c r="L6" i="1" s="1"/>
  <c r="J7" i="1" s="1"/>
  <c r="G8" i="1"/>
  <c r="H8" i="1" s="1"/>
  <c r="F9" i="1" s="1"/>
  <c r="BA3" i="7" l="1"/>
  <c r="G9" i="1"/>
  <c r="H9" i="1" s="1"/>
  <c r="F10" i="1" s="1"/>
  <c r="K7" i="1"/>
  <c r="L7" i="1" s="1"/>
  <c r="J8" i="1" s="1"/>
  <c r="BC3" i="7" l="1"/>
  <c r="G10" i="1"/>
  <c r="H10" i="1" s="1"/>
  <c r="F11" i="1" s="1"/>
  <c r="K8" i="1"/>
  <c r="L8" i="1" s="1"/>
  <c r="J9" i="1" s="1"/>
  <c r="BE3" i="7" l="1"/>
  <c r="G11" i="1"/>
  <c r="H11" i="1" s="1"/>
  <c r="F12" i="1" s="1"/>
  <c r="K9" i="1"/>
  <c r="L9" i="1" s="1"/>
  <c r="J10" i="1" s="1"/>
  <c r="BG3" i="7" l="1"/>
  <c r="D8" i="3"/>
  <c r="Q1" i="1"/>
  <c r="N3" i="1"/>
  <c r="O2" i="1"/>
  <c r="G12" i="1"/>
  <c r="H12" i="1" s="1"/>
  <c r="F13" i="1" s="1"/>
  <c r="K10" i="1"/>
  <c r="L10" i="1" s="1"/>
  <c r="J11" i="1" s="1"/>
  <c r="BI3" i="7" l="1"/>
  <c r="Q5" i="1"/>
  <c r="E1" i="7" s="1"/>
  <c r="Q3" i="1"/>
  <c r="Q4" i="1" s="1"/>
  <c r="Q2" i="1"/>
  <c r="D1" i="7" s="1"/>
  <c r="O3" i="1"/>
  <c r="N4" i="1"/>
  <c r="G13" i="1"/>
  <c r="H13" i="1" s="1"/>
  <c r="F14" i="1" s="1"/>
  <c r="K11" i="1"/>
  <c r="L11" i="1" s="1"/>
  <c r="J12" i="1" s="1"/>
  <c r="BK3" i="7" l="1"/>
  <c r="B19" i="3"/>
  <c r="B21" i="3"/>
  <c r="O4" i="1"/>
  <c r="N5" i="1"/>
  <c r="G14" i="1"/>
  <c r="H14" i="1" s="1"/>
  <c r="F15" i="1" s="1"/>
  <c r="K12" i="1"/>
  <c r="L12" i="1" s="1"/>
  <c r="J13" i="1" s="1"/>
  <c r="D33" i="3" l="1"/>
  <c r="D32"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C32" i="3"/>
  <c r="C31" i="3"/>
  <c r="D31" i="3" s="1"/>
  <c r="C30" i="3"/>
  <c r="D30" i="3" s="1"/>
  <c r="C29" i="3"/>
  <c r="D29" i="3" s="1"/>
  <c r="C28" i="3"/>
  <c r="D28" i="3" s="1"/>
  <c r="C27" i="3"/>
  <c r="D27" i="3" s="1"/>
  <c r="C26" i="3"/>
  <c r="D26" i="3" s="1"/>
  <c r="C24" i="3"/>
  <c r="D24" i="3" s="1"/>
  <c r="C25" i="3"/>
  <c r="D25" i="3" s="1"/>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H1" i="7"/>
  <c r="Y1" i="7"/>
  <c r="AC1" i="7"/>
  <c r="AA1" i="7"/>
  <c r="AE1" i="7"/>
  <c r="AG1" i="7"/>
  <c r="AI1" i="7"/>
  <c r="AK1" i="7"/>
  <c r="AM1" i="7"/>
  <c r="AO1" i="7"/>
  <c r="AQ1" i="7"/>
  <c r="AS1" i="7"/>
  <c r="AU1" i="7"/>
  <c r="AW1" i="7"/>
  <c r="AY1" i="7"/>
  <c r="BA1" i="7"/>
  <c r="BC1" i="7"/>
  <c r="BE1" i="7"/>
  <c r="BG1" i="7"/>
  <c r="BK1" i="7"/>
  <c r="BM3" i="7"/>
  <c r="BI1" i="7"/>
  <c r="T1" i="7"/>
  <c r="P1" i="7"/>
  <c r="S1" i="7"/>
  <c r="U1" i="7"/>
  <c r="V1" i="7"/>
  <c r="R1" i="7"/>
  <c r="N1" i="7"/>
  <c r="O1" i="7"/>
  <c r="Q1" i="7"/>
  <c r="B22" i="3"/>
  <c r="O5" i="1"/>
  <c r="N6" i="1"/>
  <c r="K13" i="1"/>
  <c r="L13" i="1" s="1"/>
  <c r="J14" i="1" s="1"/>
  <c r="G15" i="1"/>
  <c r="H15" i="1" s="1"/>
  <c r="F16" i="1" s="1"/>
  <c r="D19" i="3" l="1"/>
  <c r="D20" i="3"/>
  <c r="B10" i="3"/>
  <c r="B12" i="3" s="1"/>
  <c r="BM1" i="7"/>
  <c r="BO3" i="7"/>
  <c r="B7" i="4"/>
  <c r="O6" i="1"/>
  <c r="N7" i="1"/>
  <c r="G16" i="1"/>
  <c r="H16" i="1" s="1"/>
  <c r="F17" i="1" s="1"/>
  <c r="K14" i="1"/>
  <c r="L14" i="1" s="1"/>
  <c r="J15" i="1" s="1"/>
  <c r="B14" i="3" l="1"/>
  <c r="B11" i="3"/>
  <c r="BO1" i="7"/>
  <c r="BQ3" i="7"/>
  <c r="O7" i="1"/>
  <c r="N8" i="1"/>
  <c r="G17" i="1"/>
  <c r="H17" i="1" s="1"/>
  <c r="F18" i="1" s="1"/>
  <c r="K15" i="1"/>
  <c r="L15" i="1" s="1"/>
  <c r="J16" i="1" s="1"/>
  <c r="B13" i="3" l="1"/>
  <c r="BQ1" i="7"/>
  <c r="BS3" i="7"/>
  <c r="O8" i="1"/>
  <c r="N9" i="1"/>
  <c r="G18" i="1"/>
  <c r="H18" i="1" s="1"/>
  <c r="F19" i="1" s="1"/>
  <c r="K16" i="1"/>
  <c r="L16" i="1" s="1"/>
  <c r="J17" i="1" s="1"/>
  <c r="BS1" i="7" l="1"/>
  <c r="BU3" i="7"/>
  <c r="N10" i="1"/>
  <c r="O9" i="1"/>
  <c r="G19" i="1"/>
  <c r="H19" i="1" s="1"/>
  <c r="F20" i="1" s="1"/>
  <c r="K17" i="1"/>
  <c r="L17" i="1" s="1"/>
  <c r="J18" i="1" s="1"/>
  <c r="BU1" i="7" l="1"/>
  <c r="BW3" i="7"/>
  <c r="O10" i="1"/>
  <c r="N11" i="1"/>
  <c r="G20" i="1"/>
  <c r="H20" i="1" s="1"/>
  <c r="F21" i="1" s="1"/>
  <c r="K18" i="1"/>
  <c r="L18" i="1" s="1"/>
  <c r="J19" i="1" s="1"/>
  <c r="BW1" i="7" l="1"/>
  <c r="BY3" i="7"/>
  <c r="O11" i="1"/>
  <c r="N12" i="1"/>
  <c r="G21" i="1"/>
  <c r="H21" i="1" s="1"/>
  <c r="F22" i="1" s="1"/>
  <c r="K19" i="1"/>
  <c r="L19" i="1" s="1"/>
  <c r="J20" i="1" s="1"/>
  <c r="BY1" i="7" l="1"/>
  <c r="CA3" i="7"/>
  <c r="O12" i="1"/>
  <c r="N13" i="1"/>
  <c r="G22" i="1"/>
  <c r="H22" i="1" s="1"/>
  <c r="F23" i="1" s="1"/>
  <c r="K20" i="1"/>
  <c r="L20" i="1" s="1"/>
  <c r="J21" i="1" s="1"/>
  <c r="CA1" i="7" l="1"/>
  <c r="CC3" i="7"/>
  <c r="O13" i="1"/>
  <c r="N14" i="1"/>
  <c r="G23" i="1"/>
  <c r="H23" i="1" s="1"/>
  <c r="F24" i="1" s="1"/>
  <c r="K21" i="1"/>
  <c r="L21" i="1" s="1"/>
  <c r="J22" i="1" s="1"/>
  <c r="CC1" i="7" l="1"/>
  <c r="CE3" i="7"/>
  <c r="CE1" i="7" s="1"/>
  <c r="O14" i="1"/>
  <c r="N15" i="1"/>
  <c r="K22" i="1"/>
  <c r="L22" i="1" s="1"/>
  <c r="J23" i="1" s="1"/>
  <c r="G24" i="1"/>
  <c r="H24" i="1" s="1"/>
  <c r="F25" i="1" s="1"/>
  <c r="O15" i="1" l="1"/>
  <c r="N16" i="1"/>
  <c r="G25" i="1"/>
  <c r="H25" i="1" s="1"/>
  <c r="F26" i="1" s="1"/>
  <c r="K23" i="1"/>
  <c r="L23" i="1" s="1"/>
  <c r="J24" i="1" s="1"/>
  <c r="O16" i="1" l="1"/>
  <c r="N17" i="1"/>
  <c r="G26" i="1"/>
  <c r="H26" i="1" s="1"/>
  <c r="F27" i="1" s="1"/>
  <c r="K24" i="1"/>
  <c r="L24" i="1" s="1"/>
  <c r="J25" i="1" s="1"/>
  <c r="O17" i="1" l="1"/>
  <c r="N18" i="1"/>
  <c r="G27" i="1"/>
  <c r="H27" i="1" s="1"/>
  <c r="F28" i="1" s="1"/>
  <c r="K25" i="1"/>
  <c r="L25" i="1" s="1"/>
  <c r="J26" i="1" s="1"/>
  <c r="N19" i="1" l="1"/>
  <c r="O18" i="1"/>
  <c r="G28" i="1"/>
  <c r="H28" i="1" s="1"/>
  <c r="F29" i="1" s="1"/>
  <c r="K26" i="1"/>
  <c r="L26" i="1" s="1"/>
  <c r="J27" i="1" s="1"/>
  <c r="N20" i="1" l="1"/>
  <c r="O19" i="1"/>
  <c r="G29" i="1"/>
  <c r="H29" i="1" s="1"/>
  <c r="F30" i="1" s="1"/>
  <c r="K27" i="1"/>
  <c r="L27" i="1" s="1"/>
  <c r="J28" i="1" s="1"/>
  <c r="N21" i="1" l="1"/>
  <c r="O20" i="1"/>
  <c r="G30" i="1"/>
  <c r="H30" i="1" s="1"/>
  <c r="F31" i="1" s="1"/>
  <c r="K28" i="1"/>
  <c r="L28" i="1" s="1"/>
  <c r="J29" i="1" s="1"/>
  <c r="O21" i="1" l="1"/>
  <c r="N22" i="1"/>
  <c r="G31" i="1"/>
  <c r="H31" i="1" s="1"/>
  <c r="F32" i="1" s="1"/>
  <c r="K29" i="1"/>
  <c r="L29" i="1" s="1"/>
  <c r="J30" i="1" s="1"/>
  <c r="N23" i="1" l="1"/>
  <c r="O22" i="1"/>
  <c r="G32" i="1"/>
  <c r="H32" i="1" s="1"/>
  <c r="F33" i="1" s="1"/>
  <c r="K30" i="1"/>
  <c r="L30" i="1" s="1"/>
  <c r="J31" i="1" s="1"/>
  <c r="N24" i="1" l="1"/>
  <c r="O23" i="1"/>
  <c r="G33" i="1"/>
  <c r="H33" i="1" s="1"/>
  <c r="F34" i="1" s="1"/>
  <c r="K31" i="1"/>
  <c r="L31" i="1" s="1"/>
  <c r="J32" i="1" s="1"/>
  <c r="N25" i="1" l="1"/>
  <c r="O24" i="1"/>
  <c r="G34" i="1"/>
  <c r="H34" i="1" s="1"/>
  <c r="F35" i="1" s="1"/>
  <c r="K32" i="1"/>
  <c r="L32" i="1" s="1"/>
  <c r="J33" i="1" s="1"/>
  <c r="N26" i="1" l="1"/>
  <c r="O25" i="1"/>
  <c r="G35" i="1"/>
  <c r="H35" i="1" s="1"/>
  <c r="F36" i="1" s="1"/>
  <c r="K33" i="1"/>
  <c r="L33" i="1" s="1"/>
  <c r="J34" i="1" s="1"/>
  <c r="N27" i="1" l="1"/>
  <c r="O26" i="1"/>
  <c r="G36" i="1"/>
  <c r="H36" i="1" s="1"/>
  <c r="F37" i="1" s="1"/>
  <c r="K34" i="1"/>
  <c r="L34" i="1" s="1"/>
  <c r="J35" i="1" s="1"/>
  <c r="N28" i="1" l="1"/>
  <c r="O27" i="1"/>
  <c r="G37" i="1"/>
  <c r="H37" i="1" s="1"/>
  <c r="F38" i="1" s="1"/>
  <c r="K35" i="1"/>
  <c r="L35" i="1" s="1"/>
  <c r="J36" i="1" s="1"/>
  <c r="N29" i="1" l="1"/>
  <c r="O28" i="1"/>
  <c r="G38" i="1"/>
  <c r="H38" i="1" s="1"/>
  <c r="F39" i="1" s="1"/>
  <c r="G39" i="1" s="1"/>
  <c r="H39" i="1" s="1"/>
  <c r="H1" i="1" s="1"/>
  <c r="K36" i="1"/>
  <c r="L36" i="1" s="1"/>
  <c r="J37" i="1" s="1"/>
  <c r="N30" i="1" l="1"/>
  <c r="O29" i="1"/>
  <c r="K37" i="1"/>
  <c r="L37" i="1" s="1"/>
  <c r="J38" i="1" s="1"/>
  <c r="N31" i="1" l="1"/>
  <c r="O30" i="1"/>
  <c r="K38" i="1"/>
  <c r="L38" i="1" s="1"/>
  <c r="J39" i="1" s="1"/>
  <c r="N32" i="1" l="1"/>
  <c r="O31" i="1"/>
  <c r="K39" i="1"/>
  <c r="L39" i="1" s="1"/>
  <c r="L1" i="1"/>
  <c r="N33" i="1" l="1"/>
  <c r="O32" i="1"/>
  <c r="N34" i="1" l="1"/>
  <c r="O33" i="1"/>
  <c r="N35" i="1" l="1"/>
  <c r="O34" i="1"/>
  <c r="N36" i="1" l="1"/>
  <c r="O35" i="1"/>
  <c r="O36" i="1" l="1"/>
  <c r="N37" i="1"/>
  <c r="N38" i="1" l="1"/>
  <c r="O37" i="1"/>
  <c r="N39" i="1" l="1"/>
  <c r="O38" i="1"/>
  <c r="N40" i="1" l="1"/>
  <c r="O39" i="1"/>
  <c r="N41" i="1" l="1"/>
  <c r="O40" i="1"/>
  <c r="O41" i="1" l="1"/>
  <c r="N42" i="1"/>
  <c r="N43" i="1" l="1"/>
  <c r="O42" i="1"/>
  <c r="N44" i="1" l="1"/>
  <c r="O43" i="1"/>
  <c r="N45" i="1" l="1"/>
  <c r="O44" i="1"/>
  <c r="N46" i="1" l="1"/>
  <c r="O45" i="1"/>
  <c r="O46" i="1" l="1"/>
  <c r="N47" i="1"/>
  <c r="N48" i="1" l="1"/>
  <c r="O47" i="1"/>
  <c r="N49" i="1" l="1"/>
  <c r="O48" i="1"/>
  <c r="N50" i="1" l="1"/>
  <c r="O49" i="1"/>
  <c r="N51" i="1" l="1"/>
  <c r="O50" i="1"/>
  <c r="O51" i="1" l="1"/>
  <c r="N52" i="1"/>
  <c r="N53" i="1" l="1"/>
  <c r="O52" i="1"/>
  <c r="N54" i="1" l="1"/>
  <c r="O53" i="1"/>
  <c r="N55" i="1" l="1"/>
  <c r="O54" i="1"/>
  <c r="N56" i="1" l="1"/>
  <c r="O55" i="1"/>
  <c r="O56" i="1" l="1"/>
  <c r="N57" i="1"/>
  <c r="N58" i="1" l="1"/>
  <c r="O57" i="1"/>
  <c r="N59" i="1" l="1"/>
  <c r="O58" i="1"/>
  <c r="N60" i="1" l="1"/>
  <c r="O59" i="1"/>
  <c r="N61" i="1" l="1"/>
  <c r="O60" i="1"/>
  <c r="O61" i="1" l="1"/>
  <c r="N62" i="1"/>
  <c r="N63" i="1" l="1"/>
  <c r="O62" i="1"/>
  <c r="N64" i="1" l="1"/>
  <c r="O63" i="1"/>
  <c r="N65" i="1" l="1"/>
  <c r="O64" i="1"/>
  <c r="N66" i="1" l="1"/>
  <c r="O65" i="1"/>
  <c r="O66" i="1" l="1"/>
  <c r="N67" i="1"/>
  <c r="N68" i="1" l="1"/>
  <c r="O67" i="1"/>
  <c r="N69" i="1" l="1"/>
  <c r="O68" i="1"/>
  <c r="N70" i="1" l="1"/>
  <c r="O69" i="1"/>
  <c r="N71" i="1" l="1"/>
  <c r="O70" i="1"/>
  <c r="O71" i="1" l="1"/>
  <c r="N72" i="1"/>
  <c r="N73" i="1" l="1"/>
  <c r="O72" i="1"/>
  <c r="N74" i="1" l="1"/>
  <c r="O73" i="1"/>
  <c r="N75" i="1" l="1"/>
  <c r="O74" i="1"/>
  <c r="N76" i="1" l="1"/>
  <c r="O75" i="1"/>
  <c r="O76" i="1" l="1"/>
  <c r="N77" i="1"/>
  <c r="N78" i="1" l="1"/>
  <c r="O77" i="1"/>
  <c r="N79" i="1" l="1"/>
  <c r="O78" i="1"/>
  <c r="N80" i="1" l="1"/>
  <c r="O79" i="1"/>
  <c r="N81" i="1" l="1"/>
  <c r="O80" i="1"/>
  <c r="O81" i="1" l="1"/>
  <c r="N82" i="1"/>
  <c r="N83" i="1" l="1"/>
  <c r="O82" i="1"/>
  <c r="N84" i="1" l="1"/>
  <c r="O83" i="1"/>
  <c r="N85" i="1" l="1"/>
  <c r="O84" i="1"/>
  <c r="N86" i="1" l="1"/>
  <c r="O85" i="1"/>
  <c r="O86" i="1" l="1"/>
  <c r="N87" i="1"/>
  <c r="N88" i="1" l="1"/>
  <c r="O87" i="1"/>
  <c r="N89" i="1" l="1"/>
  <c r="O88" i="1"/>
  <c r="N90" i="1" l="1"/>
  <c r="O89" i="1"/>
  <c r="N91" i="1" l="1"/>
  <c r="O90" i="1"/>
  <c r="O91" i="1" l="1"/>
  <c r="N92" i="1"/>
  <c r="N93" i="1" l="1"/>
  <c r="O92" i="1"/>
  <c r="N94" i="1" l="1"/>
  <c r="O93" i="1"/>
  <c r="N95" i="1" l="1"/>
  <c r="O94" i="1"/>
  <c r="N96" i="1" l="1"/>
  <c r="O95" i="1"/>
  <c r="O96" i="1" l="1"/>
  <c r="N97" i="1"/>
  <c r="N98" i="1" l="1"/>
  <c r="O97" i="1"/>
  <c r="N99" i="1" l="1"/>
  <c r="O98" i="1"/>
  <c r="O99" i="1" l="1"/>
  <c r="N100" i="1"/>
  <c r="O100" i="1" l="1"/>
  <c r="N101" i="1"/>
  <c r="N102" i="1" l="1"/>
  <c r="O101" i="1"/>
  <c r="O102" i="1" l="1"/>
  <c r="N103" i="1"/>
  <c r="O103" i="1" l="1"/>
  <c r="N104" i="1"/>
  <c r="N105" i="1" l="1"/>
  <c r="O104" i="1"/>
  <c r="N106" i="1" l="1"/>
  <c r="O105" i="1"/>
  <c r="O106" i="1" l="1"/>
  <c r="N107" i="1"/>
  <c r="N108" i="1" l="1"/>
  <c r="O107" i="1"/>
  <c r="N109" i="1" l="1"/>
  <c r="O108" i="1"/>
  <c r="O109" i="1" l="1"/>
  <c r="N110" i="1"/>
  <c r="O110" i="1" l="1"/>
  <c r="N111" i="1"/>
  <c r="N112" i="1" l="1"/>
  <c r="O111" i="1"/>
  <c r="O112" i="1" l="1"/>
  <c r="N113" i="1"/>
  <c r="O113" i="1" l="1"/>
  <c r="N114" i="1"/>
  <c r="N115" i="1" l="1"/>
  <c r="O114" i="1"/>
  <c r="N116" i="1" l="1"/>
  <c r="O115" i="1"/>
  <c r="O116" i="1" l="1"/>
  <c r="N117" i="1"/>
  <c r="N118" i="1" l="1"/>
  <c r="O117" i="1"/>
  <c r="N119" i="1" l="1"/>
  <c r="O118" i="1"/>
  <c r="O119" i="1" l="1"/>
  <c r="N120" i="1"/>
  <c r="O120" i="1" l="1"/>
  <c r="N121" i="1"/>
  <c r="O121" i="1" s="1"/>
</calcChain>
</file>

<file path=xl/sharedStrings.xml><?xml version="1.0" encoding="utf-8"?>
<sst xmlns="http://schemas.openxmlformats.org/spreadsheetml/2006/main" count="1206" uniqueCount="720">
  <si>
    <t xml:space="preserve"> </t>
  </si>
  <si>
    <t>Klik hier om uw naam te selecteren</t>
  </si>
  <si>
    <t>Klik hier om uw team te selecteren</t>
  </si>
  <si>
    <t>Klik hier om uw afdeling te selecteren</t>
  </si>
  <si>
    <t>Functie</t>
  </si>
  <si>
    <t>Org.eenheid-naam</t>
  </si>
  <si>
    <t>Cluster</t>
  </si>
  <si>
    <t>Vakinhoudelijk functioneren, de kennis en ervaring om uw functie goed te kunnen uitoefenen in de komende jaren.</t>
  </si>
  <si>
    <t>Mijn potentie om door te groeien:</t>
  </si>
  <si>
    <t xml:space="preserve">4 = Ik ben nu al klaar voor een interessante, betere functie </t>
  </si>
  <si>
    <t>3 = Ik wil over een paar jaar doorgroeien naar een interessante, betere functie;</t>
  </si>
  <si>
    <t xml:space="preserve">Dank u wel voor het invullen. </t>
  </si>
  <si>
    <t>Kiezen van uw naam</t>
  </si>
  <si>
    <t>Uw competenties</t>
  </si>
  <si>
    <t>Uw potentie</t>
  </si>
  <si>
    <t/>
  </si>
  <si>
    <t>Clusterhoofd Beleid</t>
  </si>
  <si>
    <t>Administratief medewerker</t>
  </si>
  <si>
    <t>Secretarieel Medewerker</t>
  </si>
  <si>
    <t>Managementassistente</t>
  </si>
  <si>
    <t>Beleidsondersteuner Cluster Beleid</t>
  </si>
  <si>
    <t>Programma manager</t>
  </si>
  <si>
    <t>Coördinator Ondersteuning Cluster Beleid</t>
  </si>
  <si>
    <t>Project/Beleidsmedewerker</t>
  </si>
  <si>
    <t>Stadsarcheoloog</t>
  </si>
  <si>
    <t>Medewerker Mobiliteitspool</t>
  </si>
  <si>
    <t>Projectmanager beleid</t>
  </si>
  <si>
    <t>Senior integrale plannen en programma's</t>
  </si>
  <si>
    <t>Adviseur civile techniek</t>
  </si>
  <si>
    <t>Beleidsmedewerker mobiliteit</t>
  </si>
  <si>
    <t>Senior ruimelijke ontwikkeling</t>
  </si>
  <si>
    <t>Beleidsmedewerker lokale economie</t>
  </si>
  <si>
    <t>Senior regionaal economisch beleid</t>
  </si>
  <si>
    <t>Teammanager Ruimte en economie</t>
  </si>
  <si>
    <t>Beleidsmedewerker Millieu</t>
  </si>
  <si>
    <t>Accountmanager bedrijven</t>
  </si>
  <si>
    <t>Trainee</t>
  </si>
  <si>
    <t>Stedebouwkundige</t>
  </si>
  <si>
    <t>Beleidsmedewerker externe veiligheid</t>
  </si>
  <si>
    <t>Senior lokaal economisch beleid</t>
  </si>
  <si>
    <t>Beleidsmdw. natuur landschap recreatie toerisme</t>
  </si>
  <si>
    <t>Beleidsmedewerker monumenten</t>
  </si>
  <si>
    <t>Adviseur verkeer en groen</t>
  </si>
  <si>
    <t>Senior stedelijke ontwikkeling</t>
  </si>
  <si>
    <t>Programmamanager Beleid</t>
  </si>
  <si>
    <t>Beleidsmedewerker ruimtelijke besluiten</t>
  </si>
  <si>
    <t>Beleidsmedewerker duurzame en innovatieve projecte</t>
  </si>
  <si>
    <t>Beleidsmedewerker bestemmingsplannen</t>
  </si>
  <si>
    <t>Beleidsmedewerker integraal beleid en projecten</t>
  </si>
  <si>
    <t>Senior integrale gebiedsontwikkeling</t>
  </si>
  <si>
    <t>Accountmanager stad</t>
  </si>
  <si>
    <t>Stadsdeelmanager</t>
  </si>
  <si>
    <t>Programmamanager/ontwikkelaar</t>
  </si>
  <si>
    <t>Beleidsmedewerker lobby subsidies en public affair</t>
  </si>
  <si>
    <t>Beleidsmedewerker maatschappelijke ontwikkeling</t>
  </si>
  <si>
    <t>Senior Cultuur &amp; Evenementen</t>
  </si>
  <si>
    <t>Projectmanager beleidsprojecten</t>
  </si>
  <si>
    <t>Senior welzijn &amp; zorg</t>
  </si>
  <si>
    <t>Beleidsmedewerker evenementen</t>
  </si>
  <si>
    <t>Senior jeugd ,onderwijs &amp; arbeidsmarkt</t>
  </si>
  <si>
    <t>Teammanager Maatschappij</t>
  </si>
  <si>
    <t>Beleidsmedewerker</t>
  </si>
  <si>
    <t>Senior Sport &amp; Accomodaties</t>
  </si>
  <si>
    <t>Organisator evenementen</t>
  </si>
  <si>
    <t>Clusterhoofd Ruimtelijke projecten en beheer</t>
  </si>
  <si>
    <t>Secretaresse</t>
  </si>
  <si>
    <t>Juridisch adviseur planning en opdrachten</t>
  </si>
  <si>
    <t>Beheerspecialist</t>
  </si>
  <si>
    <t>Wijkcoördinator</t>
  </si>
  <si>
    <t>Teammanager Planning en opdrachten</t>
  </si>
  <si>
    <t>Beleidsadviseur ruimtelijke projecten en beheer</t>
  </si>
  <si>
    <t>Medewerker SBA</t>
  </si>
  <si>
    <t>Ondersteuner Contractmanager</t>
  </si>
  <si>
    <t>Contractmanager</t>
  </si>
  <si>
    <t>Overig Personeel</t>
  </si>
  <si>
    <t>Teammanager Beheer en ontwerp</t>
  </si>
  <si>
    <t>Financieel administrratief medewerker vastgoed</t>
  </si>
  <si>
    <t>Planeconoom</t>
  </si>
  <si>
    <t>Juridisc medewerker gebouwenbeheer</t>
  </si>
  <si>
    <t>Markt- en havenmeester</t>
  </si>
  <si>
    <t>Technisch medewerker gebouwenbeheer</t>
  </si>
  <si>
    <t>Medewerker grondzaken</t>
  </si>
  <si>
    <t>Makelaar vastgoed</t>
  </si>
  <si>
    <t>Juridisch adviseur ruimtelijke projecten en beheer</t>
  </si>
  <si>
    <t>Adviseur milieu</t>
  </si>
  <si>
    <t>Adviseur verkeer</t>
  </si>
  <si>
    <t>Ontwerper</t>
  </si>
  <si>
    <t>Ondersteuner ontwerp</t>
  </si>
  <si>
    <t>Juridisch medewerker verkeer</t>
  </si>
  <si>
    <t>Senior Projectmanager</t>
  </si>
  <si>
    <t>Projectleider</t>
  </si>
  <si>
    <t>Werkvoorbereider/toezichthouder projecteb</t>
  </si>
  <si>
    <t>Projectmanager</t>
  </si>
  <si>
    <t>Ondersteuner projecten</t>
  </si>
  <si>
    <t>Juridisch adviseur Projecten</t>
  </si>
  <si>
    <t>Administratief medewerker projecten</t>
  </si>
  <si>
    <t>Teammanager Projecten</t>
  </si>
  <si>
    <t>Teammanger wijkbeheer</t>
  </si>
  <si>
    <t>Werkvoorbereider cultuur/civiel</t>
  </si>
  <si>
    <t>Toezichthouder cultuur/civiel</t>
  </si>
  <si>
    <t>Senior werkvoorbereider</t>
  </si>
  <si>
    <t>Plaagdierbestrijden</t>
  </si>
  <si>
    <t>Toezichthouder cultuur</t>
  </si>
  <si>
    <t>Toezichthouder kabels en leidingen</t>
  </si>
  <si>
    <t>Directievoerder</t>
  </si>
  <si>
    <t>Toezichthouder cultureel/civiel</t>
  </si>
  <si>
    <t>Werkvoorbereider spelen</t>
  </si>
  <si>
    <t>Assistent wijkopzichter algemeen</t>
  </si>
  <si>
    <t>Meewerkend voorman</t>
  </si>
  <si>
    <t>Wijkopzichter</t>
  </si>
  <si>
    <t>Senior medewerker uitvoering</t>
  </si>
  <si>
    <t>Toezichthouder fietsenstalling</t>
  </si>
  <si>
    <t>Overig  Personeel</t>
  </si>
  <si>
    <t>Magazijnchef/locatiebeheerder</t>
  </si>
  <si>
    <t>Assistent wijkopzichter begraafplaats en beschutte</t>
  </si>
  <si>
    <t>Medewerker Wijkbeheer</t>
  </si>
  <si>
    <t>Clusterhoofd Dienstverlening</t>
  </si>
  <si>
    <t>Projectleider / inhoudsdeskundige</t>
  </si>
  <si>
    <t>Informatiemakelaar / Functioneel beheer</t>
  </si>
  <si>
    <t>Beveiligingsfunctionaris</t>
  </si>
  <si>
    <t>Teammanager KCC en burgerzaken</t>
  </si>
  <si>
    <t>Accountmanager / Kanaalintegratie</t>
  </si>
  <si>
    <t>Medewerker Backoffice Burgerzaken</t>
  </si>
  <si>
    <t>Adm. Medewerker GBA</t>
  </si>
  <si>
    <t>Coördinator Backoffice Burgerzaken</t>
  </si>
  <si>
    <t>Bevolkingscontroleur</t>
  </si>
  <si>
    <t>Medewerker Backoffice GBA</t>
  </si>
  <si>
    <t>Medewerker Frontoffice Burgerzaken</t>
  </si>
  <si>
    <t>Medewerker 1e lijns KCC</t>
  </si>
  <si>
    <t>Coördinator 1e lijns KCC</t>
  </si>
  <si>
    <t>Medewerker receptie</t>
  </si>
  <si>
    <t>Eerste medewerker/Vergunningverlener</t>
  </si>
  <si>
    <t>Functioneel beheerder</t>
  </si>
  <si>
    <t>Secretaris Adviescommissie Ruimtelijke Kwaliteit</t>
  </si>
  <si>
    <t>Beleidsmedewerker Vergunningen</t>
  </si>
  <si>
    <t>Funtioneel beheer/applicatiebeheerder</t>
  </si>
  <si>
    <t>Juridisch medewerker</t>
  </si>
  <si>
    <t>Teammanager Vergunningen</t>
  </si>
  <si>
    <t>Adviseur vergunningverlening</t>
  </si>
  <si>
    <t>Vergunningverlener 3</t>
  </si>
  <si>
    <t>Vergunningverlener 2</t>
  </si>
  <si>
    <t>Vergunningverlener 1</t>
  </si>
  <si>
    <t>Coördinator omgevingsvergunning</t>
  </si>
  <si>
    <t>Frontoffice Beheer/administratief</t>
  </si>
  <si>
    <t>Medewerker Coordinatiepunt BsGW</t>
  </si>
  <si>
    <t>Senior Parkinghost</t>
  </si>
  <si>
    <t>Parkinghost</t>
  </si>
  <si>
    <t>Monteur</t>
  </si>
  <si>
    <t>Medewerker P&amp;C</t>
  </si>
  <si>
    <t>Vakspecialist Parkeren</t>
  </si>
  <si>
    <t>Administratief medewerker realisatie</t>
  </si>
  <si>
    <t>Beleidsmedewerker parkeren</t>
  </si>
  <si>
    <t>Assistent Parkeercontroleur</t>
  </si>
  <si>
    <t>Adviseur parkeren</t>
  </si>
  <si>
    <t>Teammanager Handhaving</t>
  </si>
  <si>
    <t>Senior juridisch beleidsmedewerker handhaving</t>
  </si>
  <si>
    <t>Administratief medewerker fysieke handhaving</t>
  </si>
  <si>
    <t>Juridisch medewerker handhaving</t>
  </si>
  <si>
    <t>BOA</t>
  </si>
  <si>
    <t>Praktijkbegeleider</t>
  </si>
  <si>
    <t>Toezichthouder</t>
  </si>
  <si>
    <t>Coördinator</t>
  </si>
  <si>
    <t>Inspecteur handhaving A</t>
  </si>
  <si>
    <t>Inspecteur handhaving, coordinator</t>
  </si>
  <si>
    <t>Inspecteur handhaving B</t>
  </si>
  <si>
    <t>Vaktechnisch adviseur milieu/auditor</t>
  </si>
  <si>
    <t>Medewerker Handhaving</t>
  </si>
  <si>
    <t>Inspecteur Handhaving, specialist</t>
  </si>
  <si>
    <t>Vaktechnisch adviseur bouwen</t>
  </si>
  <si>
    <t>Vaktechnisch adviseur milieu</t>
  </si>
  <si>
    <t>C</t>
  </si>
  <si>
    <t>N</t>
  </si>
  <si>
    <t>Clusterhoofd Sociale zaken</t>
  </si>
  <si>
    <t>Projectleider/inhoudsdeskundige</t>
  </si>
  <si>
    <t>Teammanager Zorg</t>
  </si>
  <si>
    <t>Allround consulent WMO</t>
  </si>
  <si>
    <t>Unitcoördinator WMO</t>
  </si>
  <si>
    <t>Consulent WMO</t>
  </si>
  <si>
    <t>Kwaliteitsmedewerker</t>
  </si>
  <si>
    <t>Adm.Mdw.Leerpl.\\RMC\\Jonger.L.\\Jeugd</t>
  </si>
  <si>
    <t>Administratief medewerker planning</t>
  </si>
  <si>
    <t>Medewerker Administratie WM 3 D's Jeugd</t>
  </si>
  <si>
    <t>Medewerkers Beheer en Planning 3 D's</t>
  </si>
  <si>
    <t>Unitcoördinator administratie</t>
  </si>
  <si>
    <t>Leerplichtambt/Jongeren Loket/RMC consulent</t>
  </si>
  <si>
    <t>Unitcoördinator leerplicht</t>
  </si>
  <si>
    <t>Allround medewerker RBL</t>
  </si>
  <si>
    <t>Consulent AWBZ/Jeugd 3 D's</t>
  </si>
  <si>
    <t>Matcher - Begeleider</t>
  </si>
  <si>
    <t>Baanmakelaar</t>
  </si>
  <si>
    <t>Unitcoördinator werk</t>
  </si>
  <si>
    <t>Unitcoördinator participatiehuis</t>
  </si>
  <si>
    <t>Participatiecoach</t>
  </si>
  <si>
    <t>Medewerker Werkloket</t>
  </si>
  <si>
    <t>Teammanager Inkomen</t>
  </si>
  <si>
    <t>air</t>
  </si>
  <si>
    <t>All-round casemanager Poort/Werk</t>
  </si>
  <si>
    <t>Sociaal rechercheur</t>
  </si>
  <si>
    <t>Allround casemanager Poort/Werk</t>
  </si>
  <si>
    <t>Unitcoördinator poort</t>
  </si>
  <si>
    <t>Medewerker beheer/planning</t>
  </si>
  <si>
    <t>Casemanager WIZ</t>
  </si>
  <si>
    <t>All-round casemanager WIZ</t>
  </si>
  <si>
    <t>Unitcoördinator WIZ</t>
  </si>
  <si>
    <t>Medewerker bezwaar en beroep</t>
  </si>
  <si>
    <t>Functioneel beheer</t>
  </si>
  <si>
    <t>Medewerker Bezwaar 3 D's</t>
  </si>
  <si>
    <t>Functioneel beheerder 3 D's</t>
  </si>
  <si>
    <t>Informatiebeheerder</t>
  </si>
  <si>
    <t>Teammanager Ondersteuning</t>
  </si>
  <si>
    <t>Medewerker bezwaar</t>
  </si>
  <si>
    <t>Adviseur bedrijfsvoering</t>
  </si>
  <si>
    <t>Unitcoördinator financiële administratie</t>
  </si>
  <si>
    <t>Medewerker terugvordering en verhaal</t>
  </si>
  <si>
    <t>Medewerker uitkeringadministratie</t>
  </si>
  <si>
    <t>Allround Programma medewerker</t>
  </si>
  <si>
    <t>Ondersteuner communicatie</t>
  </si>
  <si>
    <t>Communicatieadviseur extern</t>
  </si>
  <si>
    <t>Medewerker communicatie</t>
  </si>
  <si>
    <t>Strategisch ontwikkelaar/dir.secretaris</t>
  </si>
  <si>
    <t>Beleidsondersteuner kabinet en representatie</t>
  </si>
  <si>
    <t>Teammanager Bestuur en communicatie</t>
  </si>
  <si>
    <t>Bestuursadviseur burgemeester</t>
  </si>
  <si>
    <t>Beleidsmedewerker college en directie</t>
  </si>
  <si>
    <t>Communicatiemedewerker nieuwe media/webmanager</t>
  </si>
  <si>
    <t>Bestuursondersteuner</t>
  </si>
  <si>
    <t>Communicatieadviseur intern</t>
  </si>
  <si>
    <t>Administratief</t>
  </si>
  <si>
    <t>Documentverwerking College en directie</t>
  </si>
  <si>
    <t>Coördinator college- en directiesecretariaat en -o</t>
  </si>
  <si>
    <t>Ondersteuner adviescomm. bezwaarschriften</t>
  </si>
  <si>
    <t>Secretaris bezwaarschriften</t>
  </si>
  <si>
    <t>Coördinator geïntegreerde aanpak georganiseerde mi</t>
  </si>
  <si>
    <t>Regisseur integrale veiligheid en openbare orde</t>
  </si>
  <si>
    <t>Procesmanager veiligheidshuis</t>
  </si>
  <si>
    <t>Juridisch medewerker openbare orde en veiligheid</t>
  </si>
  <si>
    <t>Teammanager Openbare orde en veiligheid</t>
  </si>
  <si>
    <t>Beleidsmedewerker openbare orde en veiligheid</t>
  </si>
  <si>
    <t>Regisseur veiligheidsregio</t>
  </si>
  <si>
    <t>Coördinator veilihheidshuis</t>
  </si>
  <si>
    <t>Administratief medewerker veiligheidshuis</t>
  </si>
  <si>
    <t>Concernadviseur financiën</t>
  </si>
  <si>
    <t>Adviseur financiën</t>
  </si>
  <si>
    <t>Concernadviseur juridische zaken</t>
  </si>
  <si>
    <t>Concernadviseur informatiemanagement</t>
  </si>
  <si>
    <t>Concernadviseur P&amp;O</t>
  </si>
  <si>
    <t>Managementassistent</t>
  </si>
  <si>
    <t>Hoofd Concernstaf</t>
  </si>
  <si>
    <t>Concernadviseur project sturing</t>
  </si>
  <si>
    <t>Teammanager HRM</t>
  </si>
  <si>
    <t>Medewerker HRM</t>
  </si>
  <si>
    <t>Medewerker PSA</t>
  </si>
  <si>
    <t>Beleidsadviseur HRM</t>
  </si>
  <si>
    <t>Senior medewerker beheer en psa</t>
  </si>
  <si>
    <t>Ambtelijk secretaris OR</t>
  </si>
  <si>
    <t>Adviseur HRM</t>
  </si>
  <si>
    <t>Loopbaan en opl.adviseur</t>
  </si>
  <si>
    <t>1e medewerker salarisadministratie</t>
  </si>
  <si>
    <t>Medewerker Mobiliteitspool speciaal</t>
  </si>
  <si>
    <t>Adviseur onderhoud en huisvesting</t>
  </si>
  <si>
    <t>Adviseur inkoop</t>
  </si>
  <si>
    <t>Medewerker veiligheidszorg</t>
  </si>
  <si>
    <t>Senior inkoper</t>
  </si>
  <si>
    <t>Teammanager facilitaire services</t>
  </si>
  <si>
    <t>medewerker verzekeringen</t>
  </si>
  <si>
    <t>Ondersteuner huisvesting</t>
  </si>
  <si>
    <t>Faciltair medewerker frontoffice</t>
  </si>
  <si>
    <t>Facilitair medewerker</t>
  </si>
  <si>
    <t>Coördinator unit frontoffice facilitair accountman</t>
  </si>
  <si>
    <t>Adm.medewerker facilitaire service</t>
  </si>
  <si>
    <t>Senior medewerker Services</t>
  </si>
  <si>
    <t>Facilitair medewerker DTP/repro</t>
  </si>
  <si>
    <t>Senior facilitair medewerker frontoffice</t>
  </si>
  <si>
    <t>Allround technisch medewerker</t>
  </si>
  <si>
    <t>Facilitair medewerker catering</t>
  </si>
  <si>
    <t>Facilitair medewerker repro</t>
  </si>
  <si>
    <t>Medewerker document-verwerking en archivering A</t>
  </si>
  <si>
    <t>Add.Functioneel Beheer</t>
  </si>
  <si>
    <t>All-round medewerker A</t>
  </si>
  <si>
    <t>Facilitair medewerker post</t>
  </si>
  <si>
    <t>Coördinator unit DIV</t>
  </si>
  <si>
    <t>Specialist Technische Infrastructuur</t>
  </si>
  <si>
    <t>Mdw. Servicemanagement</t>
  </si>
  <si>
    <t>Applicatie beheerder</t>
  </si>
  <si>
    <t>DBA/BI medewerker</t>
  </si>
  <si>
    <t>DBA/BI Specialist</t>
  </si>
  <si>
    <t>Specialist Technisch beheer</t>
  </si>
  <si>
    <t>Geo data beheer medewerker</t>
  </si>
  <si>
    <t>Adviseur IM</t>
  </si>
  <si>
    <t>Landmeetkundig specialist</t>
  </si>
  <si>
    <t>Applicatie specialist</t>
  </si>
  <si>
    <t>Specialist Skilled Service Desk</t>
  </si>
  <si>
    <t>Overkoepelend Functioneel Beheer 3 D's</t>
  </si>
  <si>
    <t>Teammanager Automatisering en dataservices</t>
  </si>
  <si>
    <t>Functioneel beheerder Servicemanagement</t>
  </si>
  <si>
    <t>Geo informatie specialist</t>
  </si>
  <si>
    <t>Medewerker Skilled Service Desk</t>
  </si>
  <si>
    <t>Servicemanager</t>
  </si>
  <si>
    <t>Landmeetkundig adviseur</t>
  </si>
  <si>
    <t>Statistisch medewerker</t>
  </si>
  <si>
    <t>Kennismanager</t>
  </si>
  <si>
    <t>Geodata beheer specialist</t>
  </si>
  <si>
    <t>Informatiemanager</t>
  </si>
  <si>
    <t>Adviseur Geo-informatie</t>
  </si>
  <si>
    <t>Changemanager</t>
  </si>
  <si>
    <t>Teammanager Financiën en juridische zaken</t>
  </si>
  <si>
    <t>Senior medewerker FJZ</t>
  </si>
  <si>
    <t>Adviseur P&amp;C</t>
  </si>
  <si>
    <t>Juridisch clusteradviseur</t>
  </si>
  <si>
    <t>Projectcontroller</t>
  </si>
  <si>
    <t>Clusteradviseur</t>
  </si>
  <si>
    <t>P&amp;C medewerker 3 D's</t>
  </si>
  <si>
    <t>Coordinator unit FJA</t>
  </si>
  <si>
    <t>Coordinator unit Deb.Cred</t>
  </si>
  <si>
    <t>Medewerker routing Deb.Cred.</t>
  </si>
  <si>
    <t>Medewerker data entry Deb.Cred.</t>
  </si>
  <si>
    <t>Medewerker controle Deb.Cred</t>
  </si>
  <si>
    <t>Medewerker invordering</t>
  </si>
  <si>
    <t>Medewerker Geldmiddelen</t>
  </si>
  <si>
    <t>Senior medewerker grootboek</t>
  </si>
  <si>
    <t>Coordinator unit Grootboek-Geldm.</t>
  </si>
  <si>
    <t>Medewerker grootboek A</t>
  </si>
  <si>
    <t>Medewerker grootboek B</t>
  </si>
  <si>
    <t>Medewerker financieel beheer</t>
  </si>
  <si>
    <t>Junior medewerker grootboek</t>
  </si>
  <si>
    <t>het gewenste gedrag in de praktijk laat zien.</t>
  </si>
  <si>
    <t>en voor anderen een voorbeeldrol vervult.</t>
  </si>
  <si>
    <t>Pbase</t>
  </si>
  <si>
    <t>Pnr</t>
  </si>
  <si>
    <t>Afd</t>
  </si>
  <si>
    <t>Team</t>
  </si>
  <si>
    <t xml:space="preserve">Geachte medewerker, voor u ligt het formulier waarmee u de vlootschouw kunt invullen. Het gaat er hierbij om dat u invult wat uw beeld is van uw functioneren, hoe goed u bent op een aantal essentiële competenties en wat uw potentie is om nog door te groeien. 
</t>
  </si>
  <si>
    <t>naam</t>
  </si>
  <si>
    <t>omschrijving</t>
  </si>
  <si>
    <t>N1</t>
  </si>
  <si>
    <t>N2</t>
  </si>
  <si>
    <t>N3</t>
  </si>
  <si>
    <t>N4</t>
  </si>
  <si>
    <t>Accuratesse</t>
  </si>
  <si>
    <t>Besluitvaardigheid</t>
  </si>
  <si>
    <t>Delegeren</t>
  </si>
  <si>
    <t>Flexibiliteit</t>
  </si>
  <si>
    <t>Initiatief</t>
  </si>
  <si>
    <t>Luisteren</t>
  </si>
  <si>
    <t>Overtuigingskracht</t>
  </si>
  <si>
    <t>Plannen en organiseren</t>
  </si>
  <si>
    <t>Samenwerken</t>
  </si>
  <si>
    <t>Strategische visie</t>
  </si>
  <si>
    <t>Profiel</t>
  </si>
  <si>
    <t>Potentie</t>
  </si>
  <si>
    <t>Vaktechnisch</t>
  </si>
  <si>
    <t>Vaktechnisch+</t>
  </si>
  <si>
    <t>comp (gem)</t>
  </si>
  <si>
    <t>comp+ (gem)</t>
  </si>
  <si>
    <t>som(1..n)</t>
  </si>
  <si>
    <t>som(1..n)+</t>
  </si>
  <si>
    <t>#comp</t>
  </si>
  <si>
    <t>volledig</t>
  </si>
  <si>
    <t>Opm</t>
  </si>
  <si>
    <t>Kennis</t>
  </si>
  <si>
    <t>flexdatum</t>
  </si>
  <si>
    <t>Specialist</t>
  </si>
  <si>
    <t>Generalist</t>
  </si>
  <si>
    <t>flexdata</t>
  </si>
  <si>
    <t>Leeg1</t>
  </si>
  <si>
    <t>Leeg2</t>
  </si>
  <si>
    <t>naam+</t>
  </si>
  <si>
    <t>1e decentrale competentie</t>
  </si>
  <si>
    <t>1e decentrale competentie+</t>
  </si>
  <si>
    <t>2e decentrale competentie</t>
  </si>
  <si>
    <t>2e decentrale competentie+</t>
  </si>
  <si>
    <t>3e decentrale competentie</t>
  </si>
  <si>
    <t>3e decentrale competentie+</t>
  </si>
  <si>
    <t>4e decentrale competentie</t>
  </si>
  <si>
    <t>4e decentrale competentie+</t>
  </si>
  <si>
    <t>5e decentrale competentie</t>
  </si>
  <si>
    <t>5e decentrale competentie+</t>
  </si>
  <si>
    <t>6e decentrale competentie</t>
  </si>
  <si>
    <t>6e decentrale competentie+</t>
  </si>
  <si>
    <t>7e decentrale competentie</t>
  </si>
  <si>
    <t>7e decentrale competentie+</t>
  </si>
  <si>
    <t>8e decentrale competentie</t>
  </si>
  <si>
    <t>8e decentrale competentie+</t>
  </si>
  <si>
    <t>9e decentrale competentie</t>
  </si>
  <si>
    <t>9e decentrale competentie+</t>
  </si>
  <si>
    <t>10e decentrale competentie</t>
  </si>
  <si>
    <t>10e decentrale competentie+</t>
  </si>
  <si>
    <t>11e decentrale competentie</t>
  </si>
  <si>
    <t>11e decentrale competentie+</t>
  </si>
  <si>
    <t>12e decentrale competentie</t>
  </si>
  <si>
    <t>12e decentrale competentie+</t>
  </si>
  <si>
    <t>13e decentrale competentie</t>
  </si>
  <si>
    <t>13e decentrale competentie+</t>
  </si>
  <si>
    <t>14e decentrale competentie</t>
  </si>
  <si>
    <t>14e decentrale competentie+</t>
  </si>
  <si>
    <t>15e decentrale competentie</t>
  </si>
  <si>
    <t>15e decentrale competentie+</t>
  </si>
  <si>
    <t>16e decentrale competentie</t>
  </si>
  <si>
    <t>16e decentrale competentie+</t>
  </si>
  <si>
    <t>17e decentrale competentie</t>
  </si>
  <si>
    <t>17e decentrale competentie+</t>
  </si>
  <si>
    <t>18e decentrale competentie</t>
  </si>
  <si>
    <t>18e decentrale competentie+</t>
  </si>
  <si>
    <t>19e decentrale competentie</t>
  </si>
  <si>
    <t>19e decentrale competentie+</t>
  </si>
  <si>
    <t>20e decentrale competentie</t>
  </si>
  <si>
    <t>20e decentrale competentie+</t>
  </si>
  <si>
    <t>21e decentrale competentie</t>
  </si>
  <si>
    <t>21e decentrale competentie+</t>
  </si>
  <si>
    <t>22e decentrale competentie</t>
  </si>
  <si>
    <t>22e decentrale competentie+</t>
  </si>
  <si>
    <t>23e decentrale competentie</t>
  </si>
  <si>
    <t>23e decentrale competentie+</t>
  </si>
  <si>
    <t>24e decentrale competentie</t>
  </si>
  <si>
    <t>24e decentrale competentie+</t>
  </si>
  <si>
    <t>25e decentrale competentie</t>
  </si>
  <si>
    <t>25e decentrale competentie+</t>
  </si>
  <si>
    <t>26e decentrale competentie</t>
  </si>
  <si>
    <t>26e decentrale competentie+</t>
  </si>
  <si>
    <t>27e decentrale competentie</t>
  </si>
  <si>
    <t>27e decentrale competentie+</t>
  </si>
  <si>
    <t>28e decentrale competentie</t>
  </si>
  <si>
    <t>28e decentrale competentie+</t>
  </si>
  <si>
    <t>29e decentrale competentie</t>
  </si>
  <si>
    <t>29e decentrale competentie+</t>
  </si>
  <si>
    <t>Eerste talent</t>
  </si>
  <si>
    <t>Tweede talent</t>
  </si>
  <si>
    <t>Derde Talent</t>
  </si>
  <si>
    <t>Vierde Talent</t>
  </si>
  <si>
    <t>Vijfde Talent</t>
  </si>
  <si>
    <t>Aantekeningen</t>
  </si>
  <si>
    <r>
      <rPr>
        <sz val="12"/>
        <color rgb="FFFF0000"/>
        <rFont val="Verdana"/>
        <family val="2"/>
      </rPr>
      <t xml:space="preserve">Aandachtspunt:
</t>
    </r>
    <r>
      <rPr>
        <sz val="12"/>
        <color theme="1"/>
        <rFont val="Verdana"/>
        <family val="2"/>
      </rPr>
      <t xml:space="preserve">Als u dit bestand via de mail heeft ontvangen, is het noodzakelijk om het </t>
    </r>
    <r>
      <rPr>
        <b/>
        <sz val="12"/>
        <color theme="1"/>
        <rFont val="Verdana"/>
        <family val="2"/>
      </rPr>
      <t>eerst</t>
    </r>
    <r>
      <rPr>
        <sz val="12"/>
        <color theme="1"/>
        <rFont val="Verdana"/>
        <family val="2"/>
      </rPr>
      <t xml:space="preserve"> op de computer op te slaan. 
</t>
    </r>
    <r>
      <rPr>
        <sz val="12"/>
        <color rgb="FFC00000"/>
        <rFont val="Verdana"/>
        <family val="2"/>
      </rPr>
      <t>Anders loopt u de kans dat uw werk verloren gaat.</t>
    </r>
  </si>
  <si>
    <t>Advies &amp; Control</t>
  </si>
  <si>
    <t>Beleidsmedewerker Regie B</t>
  </si>
  <si>
    <t>Medewerker Administratie B</t>
  </si>
  <si>
    <t>Medewerker Juridisch B</t>
  </si>
  <si>
    <t>Medewerker Dienstverlening A</t>
  </si>
  <si>
    <t>Medewerker Beleid en Ontwerp B</t>
  </si>
  <si>
    <t>Medewerker Administratie A</t>
  </si>
  <si>
    <t>Medewerker Dienstverlening C</t>
  </si>
  <si>
    <t>Medewerker Juridisch A</t>
  </si>
  <si>
    <t>Service</t>
  </si>
  <si>
    <t>Medewerker Dienstverlening B</t>
  </si>
  <si>
    <t>Medewerker Dienstverlening D</t>
  </si>
  <si>
    <t>Medewerker Dienstverlening E</t>
  </si>
  <si>
    <t>Medewerker Beleid en Ontwerp A</t>
  </si>
  <si>
    <t>Medewerker Techniek B</t>
  </si>
  <si>
    <t>Medewerker techniek D</t>
  </si>
  <si>
    <t>Medewerker Techniek A</t>
  </si>
  <si>
    <t>Medewerker Dienstverlening F</t>
  </si>
  <si>
    <t>Management</t>
  </si>
  <si>
    <t>Gemeentesecretaris</t>
  </si>
  <si>
    <t>Manager A</t>
  </si>
  <si>
    <t>Beheer</t>
  </si>
  <si>
    <t>Medewerker Beleid en Ontwerp C</t>
  </si>
  <si>
    <t>Medewerker Techniek C</t>
  </si>
  <si>
    <t>Buitendienst</t>
  </si>
  <si>
    <t>Medewerker Techniek E</t>
  </si>
  <si>
    <t>Medewerker Techniek F</t>
  </si>
  <si>
    <t>Ontwikkeling</t>
  </si>
  <si>
    <t>Medewerker Juridisch C</t>
  </si>
  <si>
    <t>Vergunningen</t>
  </si>
  <si>
    <t>Voorzieningen</t>
  </si>
  <si>
    <t>Beleidsmedewerker Regie A</t>
  </si>
  <si>
    <t>Afdelingsleiders</t>
  </si>
  <si>
    <t>Beleidsmedewerker regie A</t>
  </si>
  <si>
    <t>Beleidsmedewerker regie B</t>
  </si>
  <si>
    <t>Medewerker Beleid en ontwerp A</t>
  </si>
  <si>
    <t>Medewerker Beleid en ontwerp B</t>
  </si>
  <si>
    <t>Medewerker Beleid en ontwerp C</t>
  </si>
  <si>
    <t>Medewerker Techniek D</t>
  </si>
  <si>
    <t>Medewerker Administratie C</t>
  </si>
  <si>
    <t>Medewerker Administratie D</t>
  </si>
  <si>
    <t>Aanpassingsvermogen</t>
  </si>
  <si>
    <t>Kies L voor Lerend, T voor toepassend, D voor deskundig</t>
  </si>
  <si>
    <t>Aantrekken en ontwikkelen van talent</t>
  </si>
  <si>
    <t>Accepteren van aansturing</t>
  </si>
  <si>
    <t>Analyseren</t>
  </si>
  <si>
    <t>Conflicthantering</t>
  </si>
  <si>
    <t>Creativiteit</t>
  </si>
  <si>
    <t>In en externe omgevingsbewust zijn</t>
  </si>
  <si>
    <t>Klant- en servicegerichtheid</t>
  </si>
  <si>
    <t>Kwaliteitsbewustzijn</t>
  </si>
  <si>
    <t>Leiderschap</t>
  </si>
  <si>
    <t>Onderhandelen</t>
  </si>
  <si>
    <t>Oordeelsvorming</t>
  </si>
  <si>
    <t>Opbouwen en onderhouden van relaties</t>
  </si>
  <si>
    <t>Organisatieloyaliteit</t>
  </si>
  <si>
    <t>Organisatiesensitiviteit</t>
  </si>
  <si>
    <t>Organiseren van eigen werk</t>
  </si>
  <si>
    <t>Resultaatgerichtheid</t>
  </si>
  <si>
    <t>Schriftelijk en mondeling communiceren</t>
  </si>
  <si>
    <t>Stressbestendigheid</t>
  </si>
  <si>
    <t>Vakkundigheid</t>
  </si>
  <si>
    <t>Verandervermogen</t>
  </si>
  <si>
    <t>Verzamelen van informatie en probleemanalyse</t>
  </si>
  <si>
    <t>Visie</t>
  </si>
  <si>
    <t>Voortgangsbewaking</t>
  </si>
  <si>
    <t>Werken in teamverband</t>
  </si>
  <si>
    <t>Zelfstandigheid</t>
  </si>
  <si>
    <t>M = Matig</t>
  </si>
  <si>
    <t>V = Voldoende</t>
  </si>
  <si>
    <t>Deze score kiest u als u nog echt niet goed bent in dit gebied</t>
  </si>
  <si>
    <t>Deze score geeft aan dat u deze competentie nog maar matig onder de knie heeft</t>
  </si>
  <si>
    <t>Dit geeft aan dat u het beschreven gedrag in de praktijk in voldoende mate laat zien</t>
  </si>
  <si>
    <t>Deze score kiest u als u een deskundige bent op dit gebied en voor anderen een voorbeeldrol vervult</t>
  </si>
  <si>
    <t>V</t>
  </si>
  <si>
    <t>M</t>
  </si>
  <si>
    <t>2 = Ik wil nog graag meer bijleren binnen de functiesoort die ik nu heb;</t>
  </si>
  <si>
    <t>retour@decrux.nl</t>
  </si>
  <si>
    <t>O = Onvoldoende</t>
  </si>
  <si>
    <t>G = Goed</t>
  </si>
  <si>
    <t>O</t>
  </si>
  <si>
    <t>G</t>
  </si>
  <si>
    <t>1 = Ik zie  mezelf niet meer groeien binnen deze functie;</t>
  </si>
  <si>
    <t xml:space="preserve">Tenslotte vragen wij u om aan te geven wat u vindt van uw potentie om zich verder te ontwikkelen, binnen of buiten de gemeentelijke organisatie. Daarbij heeft u vier mogelijkheden: </t>
  </si>
  <si>
    <t>Blijft doelmatig handelen door zich aan te passen aan veranderende omstandigheden, taken, verantwoordelijkheden en/of mensen.</t>
  </si>
  <si>
    <t>•Heeft weinig tijd nodig om zich in een nieuwe rol te voegen|•Speelt steeds effectief in op nieuwe of onverwachte projecten, mensen en situaties|•Past de eigen planning aan op het moment dat dat noodzakelijk is</t>
  </si>
  <si>
    <t>Weet talentvolle mensen aan te trekken; stopt tijd en moeite in de ontwikkeling van mensen met potentieel.</t>
  </si>
  <si>
    <t>•Is gericht op verbetering van de ander|•Is sterk motiverend|•Is een enthousiaste coach</t>
  </si>
  <si>
    <t>Weet zich nadat het formele besluitvormingsproces heeft plaatsgevonden te voegen naar het geen besloten is.</t>
  </si>
  <si>
    <t>•Accepteert leiding|•Voert de genomen besluiten loyaal uit|•Houdt zich aan gemaakte afspraken|•Is in staat zich te verplaatsen in de achtergronden van het besluit, ontwikkeling en/of gewijzigde prioriteit</t>
  </si>
  <si>
    <t>Handelt gericht op het voorkomen van fouten. Zorgdragen dat werkzaamheden op geordende en nauwkeurige wijze plaatsvinden. Nauwkeurig en accuraat verwerken van informatie.</t>
  </si>
  <si>
    <t>•Controleert het eigen werk nauwgezet op tekortkomingen en laat het, zonodig, door anderen controleren|•Houdt rekening met regels en afspraken en komt deze na|•Werkt volgens geldende procedures en regels en let op details|•Documenteert informatie en bestanden op overzichtelijke wijze, levert correcte en volledige informatie en checkt gegevens zorgvuldig op consistentie</t>
  </si>
  <si>
    <t>Is in staat problemen te signaleren, belangrijke informatie te herkennen, verbanden te leggen tussen gegevens.</t>
  </si>
  <si>
    <t>•Maakt onderscheid tussen oorzaak en gevolg|•Trekt de juiste conclusies op basis van beschikbare informatie|•Legt verbanden tussen de verschillende factoren in een bepaalde situatie|•Heeft probleemoplossend vermogen</t>
  </si>
  <si>
    <t>Is bereid om indien nodig harde en snelle beslissingen te nemen en onmiddellijk tot actie over te gaan, indien nodig op basis van beperkte informatie. Is bereid beslissingen duidelijk uit te dragen en de verantwoordelijkheid ervoor te nemen.</t>
  </si>
  <si>
    <t>•Neemt besluiten ook op basis van beperkte gegevens|•Neemt besluiten op tijd Stelt besluiten niet onnodig uit|•Geeft bij uitstel van een beslissing concreet aan wanneer wel een beslissing zal worden genomen|•Neemt concrete beslissingen en communiceert deze duidelijk naar alle betrokkenen</t>
  </si>
  <si>
    <t>Kan belangentegenstellingen met een grote emotionele lading op een tactvolle wijze hanteren en oplossen.</t>
  </si>
  <si>
    <t>•Maakt situaties bespreekbaar en probeert tot een oplossing te komen|•Is bereid een bijdrage te leveren aan een oplossing van het conflict|•Vraagt zonodig bemiddeling van derden|•Gaat conflicten niet uit de weg|•Vermijdt onnodige conflicten|•Benoemt de oorzaken van problemen die zich voordoen|•Signaleert tijdig aankomende problemen|•Onderneemt actie wanneer een relevant probleem zich voor doe</t>
  </si>
  <si>
    <t>Draagt nieuwe ideeën aan, komt met oorspronkelijke oplossingen en vertaalt deze in nieuwe of integreert deze in bestaande werkwijzen.</t>
  </si>
  <si>
    <t>•Komt op vindingrijke wijze tot ideeën voor verandering en verbetering in het eigen werk|•Staat open voor ideeën van anderen met betrekking tot verbetering van eigen werkzaamheden|•Bedenkt bij tegenslagen alternatieve oplossingen|•Ziet kansen en bedenkt mogelijkheden voor nieuwe producten of diensten|•Heeft voorkeur om andere inzichten uit te proberen boven bestaande werkwijzen|•Ziet nieuwe toepassingsmogelijkheden voor bekende instrumenten|•Vraagt ruimte voor eigen stijl of eigen oplossingen</t>
  </si>
  <si>
    <t>Delegeert verantwoordelijkheden naar de juiste medewerkers, geeft anderen de vrijheid om initiatieven te tonen, geeft hen de mogelijkheden en bevoegdheden om taken effectief uit te kunnen voeren.</t>
  </si>
  <si>
    <t>•Geeft duidelijk de ruimte aan waarbinnen de medewerker zelfstandig tot een keuze mag komen|•Draagt verantwoordelijkheden over|•Geeft opdrachten die passen bij het niveau/de capaciteiten en de omstandigheden van de betreffende medewerker en geeft aanwijzingen waar nodig</t>
  </si>
  <si>
    <t>Is in staat en bereid zich aan te passen aan veranderende eisen, omstandigheden en werkomgeving, staat open voor nieuwe ideeën.</t>
  </si>
  <si>
    <t>•Kan schakelen en opstelling veranderen wanneer gegevens en/of omstandigheden wijzigen|•Bereikt zijn doel via verschillende wegen|•Past zo nodig de eigen gedragsstijl aan|•Kan omgaan met nieuwe werkwijzen, producten, diensten, wisselende werkdruk, gewijzigde prioriteiten en/of bijzondere omstandigheden</t>
  </si>
  <si>
    <t>Laat blijken goed geïnformeerd te zijn over maatschappelijke en politieke ontwikkelingen of andere omgevingsfactoren. Benut deze kennis effectief voor de eigen functie of organisatie.</t>
  </si>
  <si>
    <t>•Laat blijken op de hoogte te zijn van de trends en ontwikkelingen in de maatschappij|•Laat blijken op de hoogte te zijn van de recentelijke ontwikkelingen in het eigen vakgebied en in de eigen organisatie|•Legt een relatie tussen de huidige en toekomstige behoeften en ontwikkelingen in de maatschappij en de organisatie|•Levert een bijdrage aan het gewenste imago van de organisatie in de maatschappij</t>
  </si>
  <si>
    <t>Is pro-actief, een zelf starter; grijpt kansen en onderneemt actie; oefent actief invloed uit op gebeurtenissen.</t>
  </si>
  <si>
    <t>•Benut kansen die zich voordoen om doelstellingen te bereiken|•Draagt uit eigen beweging ideeën of oplossingen aan en neemt geen afwachtende houding aan|•Onderneemt ongevraagd extra acties buiten hetgeen oorspronkelijk was gevraagd|•Neemt het voortouw</t>
  </si>
  <si>
    <t>Gericht op een vlotte, efficiënte en persoonlijke service aan (in- en externe) klanten; doet alles om ervoor te zorgen dat aan de behoefte van de klant wordt voldaan.</t>
  </si>
  <si>
    <t>•Vraagt door op wensen en behoeften van de klant / gebruiker|•Komt met voorstellen/ suggesties die inspelen op de belangen van de klant / gebruiker|•Biedt ongevraagd extra service|•Toont belangstelling voor vraagstukken / problemen van de klant/ gebruiker|•Communiceert duidelijk met de klant/ gebruiker over de kaders/ beperkingen waarbinnen gewerkt moet worden|•Houdt zich aan afspraken die hij met de ‘klant’ maakt</t>
  </si>
  <si>
    <t>Is alert in het bewaken, realiseren en effectueren van doelstellingen, processen en resultaten. Streeft voortdurend verbetering na.</t>
  </si>
  <si>
    <t>•Besteedt aandacht aan kwaliteitsaspecten|•Is effectief in het handhaven van bestaande kwaliteit|•Draagt bij aan het ontwikkelen van criteria voor het beoordelen van kwaliteit van prestaties</t>
  </si>
  <si>
    <t>Is gericht op het behalen van resultaten en weet verschillende leiderschapsstijlen naast elkaar te hanteren.Doet dat door richting en sturing te geven aan een medewerker en/of groep in het kader van de taakvervulling. Weet verdere ontwikkeling te stimuleren.</t>
  </si>
  <si>
    <t>•Motiveert anderen resultaten te bereiken|•Houdt de aandacht van individu en groep op de te vervullen taken|•Toont een juiste balans tussen taakgericht en persoonsgericht leiderschap|•Toont voorbeeldgedrag</t>
  </si>
  <si>
    <t>Laat zien belangrijke informatie op te pikken uit mondelinge mededelingen. Vraagt door en gaat in op reacties.</t>
  </si>
  <si>
    <t>•Neemt op verantwoorde manier de tijd om naar anderen te luisteren|•Vat de boodschap van de ander correct samen|•Komt terug op wat iemand eerder in het gesprek gezegd heeft|•Houdt gedurende het gesprek oogcontact met de spreker|•Maakt gebruik van de (nieuw) verkregen informatie, cq verwerkt deze</t>
  </si>
  <si>
    <t>Boekt optimale resultaten bij gesprekken met tegenstrijdige belangen zowel op inhoudelijk gebied als op het gebied van het goed houden van de relatie.</t>
  </si>
  <si>
    <t>•Brengt eigen standpunten zelfverzekerd naar boven|•Bepaalt ruimte voor onderhandeling en overziet het verschil tussen gewenst en haalbaar resultaat|•Overziet effecten en risico´s van de onderhandeling voor verschillende partijen|•Schakelt behendig en snel tussen verschillende onderhandelingsstrategieën|•Zoekt naar oplossingen die voor alle partijen aanvaardbaar zijn</t>
  </si>
  <si>
    <t>Neemt rationele, realistische en gegronde beslissingen, gebaseerd op het overwegen van alle beschikbare feiten en alternatieven.</t>
  </si>
  <si>
    <t>•Benoemt de consequenties van bepaalde keuzen|•Toetst voorstellen vanuit verscheidene invalshoeken|•Komt op redelijke termijn met een goed afgewogen oordeel waarbij effectief gebruik gemaakt is van alle beschikbare informatie|•Maakt effectief gebruik van alle beschikbare informatie en consulteert in voorkomen­de gevallen collega’s</t>
  </si>
  <si>
    <t>Is in staat op alle niveaus relaties met mensen op te bouwen en te onderhouden die op korte c.q. lange termijn nuttig kunnen zijn voor de organisatie. Stelt anderen op hun gemak, bevordert harmonie en consensus door diplomatiek optreden bij onenigheid en potentiële conflicten.</t>
  </si>
  <si>
    <t>•Gaat samenwerkingsrelaties aan en bestendigt deze om bepaalde doelen te bereiken|•Benut relaties die voor het werk zinvol kunnen zijn|•Gebruikt relaties om aan de voor het werk benodigde informatie te komen|•Onderhoudt relaties die eenmaal zijn gelegd|•Komt uit eigen beweging tot het leggen en onderhouden van relaties met anderen|•Stimuleert zichzelf en collega´s deel te nemen aan externe overlegsituaties</t>
  </si>
  <si>
    <t>Onderkent de invloed en gevolgen van eigen beslissingen of activiteiten op ander onderdelen van de organisatie. Onderkent de belangen van andere onderdelen van de organisatie.</t>
  </si>
  <si>
    <t>•Reageert op onuitgesproken behoeften van ander afdelingen|•Waarschuwt voor ongewenste neveneffecten op anderen buiten eigen functiegebied of afdeling|•Heeft zicht op organisatorische belemmeringen die de medewerkers hinderen bij hun werk Probeert die belemmeringen weg te nemen</t>
  </si>
  <si>
    <t>Brengt eigen gedrag in lijn met de cultuur, behoeften, prioriteiten en doelen van de organisatie.</t>
  </si>
  <si>
    <t>•Houdt rekening met de organisatiecultuur bij het doen van voorstellen|•Staat achter beslissingen die voor de organisatie nuttig zijn, zelfs als die minder populair of controversieel zijn|•Houdt rekening met de beleidsruimte van de leidinggevende of hoger management</t>
  </si>
  <si>
    <t>Is in staat (om voor de eigen taakuitvoering) op effectieve wijze beschikbare tijd en middelen aan te wenden ten einde een bepaald doel te bereiken.</t>
  </si>
  <si>
    <t>•Deelt eigen tijd efficiënt in|•Stelt duidelijke prioriteiten|•Kan ordening aanbrengen in taken</t>
  </si>
  <si>
    <t>Is in staat anderen te overtuigen van een bepaald standpunt en op basis van argumenten instemming te krijgen met bepaalde plannen, ideeën of producten.</t>
  </si>
  <si>
    <t>•Kan een standpunt onderbouwd inbrengen|•Weet anderen voor eigen standpunt te winnen|•Krijgt anderen zover dat zij van koers of aanpak veranderen</t>
  </si>
  <si>
    <t>Bepaalt Op effectieve wijze doelen en prioriteiten en de nodige acties, tijd, capaciteit en middelen aangeven en deze doelmatig inzetten.</t>
  </si>
  <si>
    <t>•Formuleert concrete en meetbare doelstellingen voor zichzelf en voor anderen|•Schept randvoorwaarden om zaken ordelijk en efficiënt af te werken|•Schakelt anderen in, rekening houdend met hun bekwaamheid en interesse|•Stelt duidelijke prioriteiten|•Houdt in de gaten of en hoe zaken worden uitgevoerd|•Weet gestelde termijnen te bewaken</t>
  </si>
  <si>
    <t>Stelt zichzelf of anderen uitdagende, maar realistische resultaten en blijft bij tegenslag of druk resultaatgericht werken totdat het beoogde resultaat bereikt is.</t>
  </si>
  <si>
    <t>•Neemt verantwoordelijkheid voor de eigen resultaatgebieden en de te behalen resultaten|•Haalt deadlines of stelt planningen tijdig bij en communiceert actief daarover|•Blijft nauwkeurig te werk gaan ook bij tegenslag|•Stelt zichzelf uitdagende, maar realistische doelen|•Zoekt en maakt gebruik van alternatieve aanpakken om het doel te bereiken</t>
  </si>
  <si>
    <t>Weet effectief samen te werken door bij te dragen aan een gezamenlijk resultaat door het ondersteunen van anderen.</t>
  </si>
  <si>
    <t>•Deelt informatie met anderen|•Werkt goed met anderen samen|•Laat het gezamenlijke belang boven het eigen belang gaan</t>
  </si>
  <si>
    <t xml:space="preserve">Schrijft duidelijk, vloeiend, beknopt en begrijpelijk voor de lezer. Communiceert mondeling op een manier die duidelijk, vloeiend en to the point is. </t>
  </si>
  <si>
    <t>•Maakt goed leesbare teksten waarin de boodschap helder gebracht wordt|•Past taalgebruik aan op niveau van de lezer/ gesprekspartner|•Past grammaticale regels op juiste wijze toe|•Heeft een heldere opbouw en structuur in schriftelijk werk en mondelinge presentatie|•Weet de aandacht vast te houden, zowel in een groep als in een één op één situatie|•Luistert naar de boodschap van anderen|•Werkt volgens de huisstijl</t>
  </si>
  <si>
    <t>Heeft een langetermijnvisie, heeft een breed perspectief, houdt uiteenlopende mogelijkheden in gedachten bij het ontwikkelen van een toekomstbeeld voor de organisatie.</t>
  </si>
  <si>
    <t>•Getuigt van een strategische visie|•Heeft een breed perspectief en houdt rekening met verleden, heden en toekomst|•Kan afstand nemen van de korte termijn problemen om zich te richten op lange-termijn-issues</t>
  </si>
  <si>
    <t>Blijft kalm, objectief en blijft moeilijke situaties meester, blijft goed presteren onder druk, accepteert kritiek zonder vijandig of defensief te worden.</t>
  </si>
  <si>
    <t>•Reageert op een beheerste wijze bij spanningen en emoties|•Blijft overeind bij tegenslag|•Gemotiveerd bij teleurstelling op tegenspel|•Levert onder tijdsdruk goede prestaties|•Blijft goed functioneren onder snel veranderende of belastende omstandigheden</t>
  </si>
  <si>
    <t>Laat gedetailleerde kennis en deskundigheid zien met betrekking tot het werk, neemt vlot nieuwe vakkennis in zich op; blijft op de hoogte van ontwikkelingen in het vakgebied.</t>
  </si>
  <si>
    <t>•Laat verbondenheid met de eigen taak zien en verdiept zich in eigen taak|•Laat verbondenheid met het eigen vakgebied zien en verdiept zich in eigen vakgebied</t>
  </si>
  <si>
    <t>Maakt zich meester van nieuwe informatie en past deze effectief toe. Is bereid en in staat zich te voegen naar nieuwe situaties.</t>
  </si>
  <si>
    <t>•Trekt lering uit eigen ervaringen|•Doet systematisch onderzoek|•Integreert nieuwe kennis in bestaande kennis|•Toont zich nieuwsgierig/ leergierig om huidige kennis te verbreden en/ of te verdiepen</t>
  </si>
  <si>
    <t>Zoekt alle beschikbare, relevante informatie bij elkaar om problemen op te lossen en besluiten te nemen; gaat veel bij anderen te raden, trekt feiten na, analyseert problemen vanuit verschillende perspectieven.</t>
  </si>
  <si>
    <t>•Haalt de kern uit een brei aan informatie|•Brengt ordening aan in complexe informatie en maakt deze voor anderen toegankelijk|•Herkent en signaleert belangrijke informatie in een informatierijke omgeving|•Legt verbanden tussen gegevens|•Weet problemen te analyseren en mogelijke oorzaken te benoemen</t>
  </si>
  <si>
    <t>Ontwikkeld een inspirerend toekomstbeeld voor de organisatie / afdeling / producten / diensten en draagt dat uit, neemt afstand van de dagelijkse praktijk.</t>
  </si>
  <si>
    <t>•Draagt de eigen mening helder uit|•Doorziet de korte termijn gevolgen van voorstellen, plannen en beslissingen van de eigen functie of afdeling voor het eigen werkgebied|•Integreert relevante interne ontwikkelingen in het eigen werk|•Draagt op heldere wijze de ambities van de eigen afdeling uit en relateert deze aan de organisatiedoelstellingen|•Ontwikkelt een visie op de toekomst van het eigen vakgebied</t>
  </si>
  <si>
    <t>Anticipeert op en bewaakt de voortgang van gemaakte afspraken en plannen.</t>
  </si>
  <si>
    <t>•Controleert tussentijds eigen en andermans activiteiten op inhoud en voortgang|•Ziet er op toe en spreekt mensen aan dat gemaakte afspraken worden nagekomen|•Signaleert afwijkingen en stuurt zo nodig bij|•Zoekt of schept orde en regelmaat in het werk|•Komt eigen afspraken na</t>
  </si>
  <si>
    <t>Werkt met anderen samen om teamdoelen te bereiken, deelt informatie met anderen,ondersteunt anderen.</t>
  </si>
  <si>
    <t>•Reageert actief en op een constructieve wijze op de ideeën van anderen|•Speelt informatie die voor anderen van belang kan zijn, tijdig door|•Uit zich positief over de prestaties van een collega|•Betrekt anderen actief bij het gesprek|•Maakt optimaal gebruik van de kennis en expertise van anderen en deelt ook zijn kennis en expertise met anderen|•Draagt bij aan een gezamenlijk resultaat, ook wanneer geen direct eigen functioneel belang aanwezig is</t>
  </si>
  <si>
    <t>De mate waarin de medewerk(st)er zelfstandig de werkzaamheden kan uitvoeren en de mate waarin de medewerk(st)er uit eigen beweging ideeën aandraagt, plannen ontwik­kelt zoals blijkt uit de geïnitieerde activiteiten.</t>
  </si>
  <si>
    <t>•Werkt zelfstandig, neemt zelf initiatieven en koppelt zonodig terug|•Kan het eigen werk goed plannen en organiseren, alsmede de juiste prioriteiten stellen|•Houdt binnen de zelfstandigheid rekening met anderen|•Heeft oog voor veranderende omstandigheden en nieuwe ontwikkelingen en speelt hierop in</t>
  </si>
  <si>
    <t>Hier ziet u de items waar wij uw mening over willen weten. U heeft daarbij de keuze uit vier mogelijkheden:</t>
  </si>
  <si>
    <t>Om het bestand in te sturen, volgt u de volgende stappen:</t>
  </si>
  <si>
    <t xml:space="preserve"> &gt; Sla het bestand op</t>
  </si>
  <si>
    <t xml:space="preserve"> &gt; Klik op onderstaand email adres, dit opent uw e-mail programma</t>
  </si>
  <si>
    <t xml:space="preserve"> &gt; Doe het formulier dat u net heeft opgeslagen als bijlage bij de mail</t>
  </si>
  <si>
    <t xml:space="preserve"> &gt; Verzend de mail met uw naam als onderwerp</t>
  </si>
  <si>
    <t xml:space="preserve"> &gt; Sluit nu Excel af</t>
  </si>
  <si>
    <t>Concern</t>
  </si>
  <si>
    <t>Mdwr 1 van Advies &amp; Control</t>
  </si>
  <si>
    <t>Mdwr 2 van Advies &amp; Control</t>
  </si>
  <si>
    <t>Mdwr 3 van Advies &amp; Control</t>
  </si>
  <si>
    <t>Mdwr 4 van Advies &amp; Control</t>
  </si>
  <si>
    <t>Mdwr 5 van Advies &amp; Control</t>
  </si>
  <si>
    <t>Mdwr 6 van Advies &amp; Control</t>
  </si>
  <si>
    <t>Mdwr 7 van Advies &amp; Control</t>
  </si>
  <si>
    <t>Mdwr 8 van Advies &amp; Control</t>
  </si>
  <si>
    <t>Mdwr 9 van Advies &amp; Control</t>
  </si>
  <si>
    <t>Mdwr 10 van Advies &amp; Control</t>
  </si>
  <si>
    <t>Mdwr 11 van Advies &amp; Control</t>
  </si>
  <si>
    <t>Mdwr 12 van Advies &amp; Control</t>
  </si>
  <si>
    <t>Mdwr 13 van Advies &amp; Control</t>
  </si>
  <si>
    <t>Mdwr 14 van Advies &amp; Control</t>
  </si>
  <si>
    <t>Mdwr 15 van Advies &amp; Control</t>
  </si>
  <si>
    <t>Mdwr 16 van Advies &amp; Control</t>
  </si>
  <si>
    <t>Mdwr 1 van Service</t>
  </si>
  <si>
    <t>Mdwr 2 van Service</t>
  </si>
  <si>
    <t>Mdwr 3 van Service</t>
  </si>
  <si>
    <t>Mdwr 4 van Service</t>
  </si>
  <si>
    <t>Mdwr 5 van Service</t>
  </si>
  <si>
    <t>Mdwr 6 van Service</t>
  </si>
  <si>
    <t>Mdwr 7 van Service</t>
  </si>
  <si>
    <t>Mdwr 8 van Service</t>
  </si>
  <si>
    <t>Mdwr 9 van Service</t>
  </si>
  <si>
    <t>Mdwr 10 van Service</t>
  </si>
  <si>
    <t>Mdwr 11 van Service</t>
  </si>
  <si>
    <t>Mdwr 12 van Service</t>
  </si>
  <si>
    <t>Mdwr 13 van Service</t>
  </si>
  <si>
    <t>Mdwr 14 van Service</t>
  </si>
  <si>
    <t>Mdwr 15 van Service</t>
  </si>
  <si>
    <t>Mdwr 16 van Service</t>
  </si>
  <si>
    <t>Mdwr 17 van Service</t>
  </si>
  <si>
    <t>Mdwr 18 van Service</t>
  </si>
  <si>
    <t>Mdwr 19 van Service</t>
  </si>
  <si>
    <t>Mdwr 20 van Service</t>
  </si>
  <si>
    <t>Mdwr 21 van Service</t>
  </si>
  <si>
    <t>Mdwr 22 van Service</t>
  </si>
  <si>
    <t>Mdwr 23 van Service</t>
  </si>
  <si>
    <t>Mdwr 1 van Management</t>
  </si>
  <si>
    <t>Mdwr 2 van Management</t>
  </si>
  <si>
    <t>Mdwr 1 van Afdelingsleiders</t>
  </si>
  <si>
    <t>Mdwr 2 van Afdelingsleiders</t>
  </si>
  <si>
    <t>Mdwr 3 van Afdelingsleiders</t>
  </si>
  <si>
    <t>Mdwr 4 van Afdelingsleiders</t>
  </si>
  <si>
    <t>Ruimte</t>
  </si>
  <si>
    <t>Mdwr 1 van Beheer</t>
  </si>
  <si>
    <t>Mdwr 2 van Beheer</t>
  </si>
  <si>
    <t>Mdwr 3 van Beheer</t>
  </si>
  <si>
    <t>Mdwr 4 van Beheer</t>
  </si>
  <si>
    <t>Mdwr 5 van Beheer</t>
  </si>
  <si>
    <t>Mdwr 6 van Beheer</t>
  </si>
  <si>
    <t>Mdwr 7 van Beheer</t>
  </si>
  <si>
    <t>Mdwr 8 van Beheer</t>
  </si>
  <si>
    <t>Mdwr 9 van Beheer</t>
  </si>
  <si>
    <t>Mdwr 10 van Beheer</t>
  </si>
  <si>
    <t>Mdwr 11 van Beheer</t>
  </si>
  <si>
    <t>Mdwr 12 van Beheer</t>
  </si>
  <si>
    <t>Mdwr 1 van Buitendienst</t>
  </si>
  <si>
    <t>Mdwr 2 van Buitendienst</t>
  </si>
  <si>
    <t>Mdwr 3 van Buitendienst</t>
  </si>
  <si>
    <t>Mdwr 4 van Buitendienst</t>
  </si>
  <si>
    <t>Mdwr 5 van Buitendienst</t>
  </si>
  <si>
    <t>Mdwr 6 van Buitendienst</t>
  </si>
  <si>
    <t>Mdwr 7 van Buitendienst</t>
  </si>
  <si>
    <t>Mdwr 8 van Buitendienst</t>
  </si>
  <si>
    <t>Mdwr 9 van Buitendienst</t>
  </si>
  <si>
    <t>Mdwr 10 van Buitendienst</t>
  </si>
  <si>
    <t>Mdwr 11 van Buitendienst</t>
  </si>
  <si>
    <t>Mdwr 12 van Buitendienst</t>
  </si>
  <si>
    <t>Mdwr 13 van Buitendienst</t>
  </si>
  <si>
    <t>Mdwr 14 van Buitendienst</t>
  </si>
  <si>
    <t>Beleid</t>
  </si>
  <si>
    <t>Mdwr 1 van Ontwikkeling</t>
  </si>
  <si>
    <t>Mdwr 2 van Ontwikkeling</t>
  </si>
  <si>
    <t>Mdwr 3 van Ontwikkeling</t>
  </si>
  <si>
    <t>Mdwr 4 van Ontwikkeling</t>
  </si>
  <si>
    <t>Mdwr 5 van Ontwikkeling</t>
  </si>
  <si>
    <t>Mdwr 6 van Ontwikkeling</t>
  </si>
  <si>
    <t>Mdwr 7 van Ontwikkeling</t>
  </si>
  <si>
    <t>Mdwr 8 van Ontwikkeling</t>
  </si>
  <si>
    <t>Mdwr 9 van Ontwikkeling</t>
  </si>
  <si>
    <t>Mdwr 10 van Ontwikkeling</t>
  </si>
  <si>
    <t>Mdwr 11 van Ontwikkeling</t>
  </si>
  <si>
    <t>Mdwr 12 van Ontwikkeling</t>
  </si>
  <si>
    <t>Mdwr 13 van Ontwikkeling</t>
  </si>
  <si>
    <t>Mdwr 14 van Ontwikkeling</t>
  </si>
  <si>
    <t>Mdwr 1 van Vergunningen</t>
  </si>
  <si>
    <t>Mdwr 2 van Vergunningen</t>
  </si>
  <si>
    <t>Mdwr 3 van Vergunningen</t>
  </si>
  <si>
    <t>Mdwr 4 van Vergunningen</t>
  </si>
  <si>
    <t>Mdwr 5 van Vergunningen</t>
  </si>
  <si>
    <t>Mdwr 6 van Vergunningen</t>
  </si>
  <si>
    <t>Mdwr 7 van Vergunningen</t>
  </si>
  <si>
    <t>Mdwr 8 van Vergunningen</t>
  </si>
  <si>
    <t>Mdwr 9 van Vergunningen</t>
  </si>
  <si>
    <t>Mdwr 10 van Vergunningen</t>
  </si>
  <si>
    <t>Mdwr 11 van Vergunningen</t>
  </si>
  <si>
    <t>Mdwr 12 van Vergunningen</t>
  </si>
  <si>
    <t>Mdwr 13 van Vergunningen</t>
  </si>
  <si>
    <t>Mdwr 14 van Vergunningen</t>
  </si>
  <si>
    <t>Mdwr 1 van Voorzieningen</t>
  </si>
  <si>
    <t>Mdwr 2 van Voorzieningen</t>
  </si>
  <si>
    <t>Mdwr 3 van Voorzieningen</t>
  </si>
  <si>
    <t>Mdwr 4 van Voorzieningen</t>
  </si>
  <si>
    <t>Mdwr 5 van Voorzieningen</t>
  </si>
  <si>
    <t>Mdwr 6 van Voorzieningen</t>
  </si>
  <si>
    <t>Mdwr 7 van Voorzieningen</t>
  </si>
  <si>
    <t>Mdwr 8 van Voorzieningen</t>
  </si>
  <si>
    <t>Mdwr 9 van Voorzieningen</t>
  </si>
  <si>
    <t>Mdwr 10 van Voorzieningen</t>
  </si>
  <si>
    <t>Mdwr 11 van Voorzieningen</t>
  </si>
  <si>
    <t>Mdwr 12 van Voorzieningen</t>
  </si>
  <si>
    <t>Mdwr 13 van Voorzieningen</t>
  </si>
  <si>
    <t>Mdwr 14 van Voorzieningen</t>
  </si>
  <si>
    <t>Mdwr 15 van Voorzieningen</t>
  </si>
  <si>
    <t>Mdwr 16 van Voorzieningen</t>
  </si>
  <si>
    <t>Mdwr 17 van Voorzieningen</t>
  </si>
  <si>
    <t>Mdwr 18 van Voorzieningen</t>
  </si>
  <si>
    <t>Mdwr 19 van Voorzieningen</t>
  </si>
  <si>
    <t>Mdwr 20 van Voorzieningen</t>
  </si>
  <si>
    <t>Mdwr 21 van Voorzieningen</t>
  </si>
  <si>
    <t>Mdwr 22 van Voorzieningen</t>
  </si>
  <si>
    <t>Mdwr 23 van Voorzieningen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</si>
</sst>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1"/>
      <color theme="1"/>
      <name val="Calibri"/>
      <family val="2"/>
      <scheme val="minor"/>
    </font>
    <font>
      <b/>
      <sz val="10"/>
      <color indexed="9"/>
      <name val="Arial"/>
      <family val="2"/>
    </font>
    <font>
      <sz val="11"/>
      <color theme="1"/>
      <name val="Verdana"/>
      <family val="2"/>
    </font>
    <font>
      <b/>
      <sz val="11"/>
      <color theme="1"/>
      <name val="Verdana"/>
      <family val="2"/>
    </font>
    <font>
      <sz val="18"/>
      <color theme="1"/>
      <name val="Verdana"/>
      <family val="2"/>
    </font>
    <font>
      <sz val="18"/>
      <color rgb="FFFF0000"/>
      <name val="Verdana"/>
      <family val="2"/>
    </font>
    <font>
      <sz val="11"/>
      <color rgb="FF00000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rgb="FFFF0000"/>
      <name val="Calibri"/>
      <family val="2"/>
      <scheme val="minor"/>
    </font>
    <font>
      <sz val="12"/>
      <color rgb="FFFF0000"/>
      <name val="Verdana"/>
      <family val="2"/>
    </font>
    <font>
      <sz val="12"/>
      <color theme="1"/>
      <name val="Verdana"/>
      <family val="2"/>
    </font>
    <font>
      <b/>
      <sz val="12"/>
      <color theme="1"/>
      <name val="Verdana"/>
      <family val="2"/>
    </font>
    <font>
      <sz val="12"/>
      <color rgb="FFC00000"/>
      <name val="Verdana"/>
      <family val="2"/>
    </font>
    <font>
      <b/>
      <sz val="12"/>
      <color indexed="8"/>
      <name val="Arial"/>
      <family val="2"/>
    </font>
    <font>
      <sz val="10"/>
      <color indexed="8"/>
      <name val="Arial"/>
      <family val="2"/>
      <charset val="1"/>
    </font>
    <font>
      <sz val="9"/>
      <color rgb="FF242729"/>
      <name val="Consolas"/>
      <family val="3"/>
    </font>
    <font>
      <u/>
      <sz val="11"/>
      <color theme="10"/>
      <name val="Calibri"/>
      <family val="2"/>
      <scheme val="minor"/>
    </font>
    <font>
      <sz val="11"/>
      <name val="Garamond"/>
      <family val="1"/>
    </font>
  </fonts>
  <fills count="28">
    <fill>
      <patternFill patternType="none"/>
    </fill>
    <fill>
      <patternFill patternType="gray125"/>
    </fill>
    <fill>
      <patternFill patternType="solid">
        <fgColor rgb="FF008000"/>
        <bgColor indexed="64"/>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5"/>
        <bgColor indexed="64"/>
      </patternFill>
    </fill>
  </fills>
  <borders count="20">
    <border>
      <left/>
      <right/>
      <top/>
      <bottom/>
      <diagonal/>
    </border>
    <border>
      <left/>
      <right style="thin">
        <color rgb="FF000000"/>
      </right>
      <top/>
      <bottom/>
      <diagonal/>
    </border>
    <border>
      <left/>
      <right style="thin">
        <color rgb="FF000000"/>
      </right>
      <top/>
      <bottom style="medium">
        <color rgb="FF000000"/>
      </bottom>
      <diagonal/>
    </border>
    <border>
      <left style="thin">
        <color indexed="64"/>
      </left>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indexed="64"/>
      </top>
      <bottom style="thin">
        <color indexed="64"/>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43">
    <xf numFmtId="0" fontId="0" fillId="0" borderId="0"/>
    <xf numFmtId="0" fontId="1" fillId="0" borderId="0" applyNumberFormat="0" applyFont="0" applyFill="0" applyBorder="0" applyProtection="0"/>
    <xf numFmtId="0" fontId="8" fillId="0" borderId="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6" borderId="0" applyNumberFormat="0" applyBorder="0" applyAlignment="0" applyProtection="0"/>
    <xf numFmtId="0" fontId="11" fillId="23" borderId="11" applyNumberFormat="0" applyAlignment="0" applyProtection="0"/>
    <xf numFmtId="0" fontId="11" fillId="23" borderId="11" applyNumberFormat="0" applyAlignment="0" applyProtection="0"/>
    <xf numFmtId="0" fontId="12" fillId="24" borderId="12" applyNumberFormat="0" applyAlignment="0" applyProtection="0"/>
    <xf numFmtId="0" fontId="12" fillId="24" borderId="12" applyNumberFormat="0" applyAlignment="0" applyProtection="0"/>
    <xf numFmtId="0" fontId="13" fillId="0" borderId="0" applyNumberFormat="0" applyFill="0" applyBorder="0" applyAlignment="0" applyProtection="0"/>
    <xf numFmtId="0" fontId="20" fillId="0" borderId="13" applyNumberFormat="0" applyFill="0" applyAlignment="0" applyProtection="0"/>
    <xf numFmtId="0" fontId="14" fillId="7" borderId="0" applyNumberFormat="0" applyBorder="0" applyAlignment="0" applyProtection="0"/>
    <xf numFmtId="0" fontId="14" fillId="7" borderId="0" applyNumberFormat="0" applyBorder="0" applyAlignment="0" applyProtection="0"/>
    <xf numFmtId="0" fontId="15" fillId="0" borderId="14" applyNumberFormat="0" applyFill="0" applyAlignment="0" applyProtection="0"/>
    <xf numFmtId="0" fontId="16" fillId="0" borderId="15" applyNumberFormat="0" applyFill="0" applyAlignment="0" applyProtection="0"/>
    <xf numFmtId="0" fontId="17" fillId="0" borderId="1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10" borderId="11" applyNumberFormat="0" applyAlignment="0" applyProtection="0"/>
    <xf numFmtId="0" fontId="19" fillId="10" borderId="11" applyNumberFormat="0" applyAlignment="0" applyProtection="0"/>
    <xf numFmtId="0" fontId="15" fillId="0" borderId="14" applyNumberFormat="0" applyFill="0" applyAlignment="0" applyProtection="0"/>
    <xf numFmtId="0" fontId="16" fillId="0" borderId="15" applyNumberFormat="0" applyFill="0" applyAlignment="0" applyProtection="0"/>
    <xf numFmtId="0" fontId="17" fillId="0" borderId="16" applyNumberFormat="0" applyFill="0" applyAlignment="0" applyProtection="0"/>
    <xf numFmtId="0" fontId="17" fillId="0" borderId="0" applyNumberFormat="0" applyFill="0" applyBorder="0" applyAlignment="0" applyProtection="0"/>
    <xf numFmtId="0" fontId="20" fillId="0" borderId="13" applyNumberFormat="0" applyFill="0" applyAlignment="0" applyProtection="0"/>
    <xf numFmtId="0" fontId="21" fillId="25" borderId="0" applyNumberFormat="0" applyBorder="0" applyAlignment="0" applyProtection="0"/>
    <xf numFmtId="0" fontId="21" fillId="25" borderId="0" applyNumberFormat="0" applyBorder="0" applyAlignment="0" applyProtection="0"/>
    <xf numFmtId="0" fontId="8" fillId="26" borderId="17" applyNumberFormat="0" applyFont="0" applyAlignment="0" applyProtection="0"/>
    <xf numFmtId="0" fontId="8" fillId="26" borderId="17" applyNumberFormat="0" applyFont="0" applyAlignment="0" applyProtection="0"/>
    <xf numFmtId="0" fontId="8" fillId="26" borderId="17" applyNumberFormat="0" applyFont="0" applyAlignment="0" applyProtection="0"/>
    <xf numFmtId="0" fontId="8" fillId="26" borderId="17" applyNumberFormat="0" applyFont="0" applyAlignment="0" applyProtection="0"/>
    <xf numFmtId="0" fontId="10" fillId="6" borderId="0" applyNumberFormat="0" applyBorder="0" applyAlignment="0" applyProtection="0"/>
    <xf numFmtId="0" fontId="22" fillId="23" borderId="18" applyNumberFormat="0" applyAlignment="0" applyProtection="0"/>
    <xf numFmtId="9" fontId="8"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3" fillId="0" borderId="0" applyNumberFormat="0" applyFill="0" applyBorder="0" applyAlignment="0" applyProtection="0"/>
    <xf numFmtId="0" fontId="23" fillId="0" borderId="0" applyNumberFormat="0" applyFill="0" applyBorder="0" applyAlignment="0" applyProtection="0"/>
    <xf numFmtId="0" fontId="24" fillId="0" borderId="19" applyNumberFormat="0" applyFill="0" applyAlignment="0" applyProtection="0"/>
    <xf numFmtId="0" fontId="24" fillId="0" borderId="19" applyNumberFormat="0" applyFill="0" applyAlignment="0" applyProtection="0"/>
    <xf numFmtId="0" fontId="22" fillId="23" borderId="18" applyNumberFormat="0" applyAlignment="0" applyProtection="0"/>
    <xf numFmtId="0" fontId="1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 fillId="0" borderId="0"/>
    <xf numFmtId="0" fontId="8" fillId="0" borderId="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1" fillId="23" borderId="11" applyNumberFormat="0" applyAlignment="0" applyProtection="0"/>
    <xf numFmtId="0" fontId="12" fillId="24" borderId="12" applyNumberFormat="0" applyAlignment="0" applyProtection="0"/>
    <xf numFmtId="0" fontId="20" fillId="0" borderId="13" applyNumberFormat="0" applyFill="0" applyAlignment="0" applyProtection="0"/>
    <xf numFmtId="0" fontId="14" fillId="7" borderId="0" applyNumberFormat="0" applyBorder="0" applyAlignment="0" applyProtection="0"/>
    <xf numFmtId="0" fontId="19" fillId="10" borderId="11" applyNumberFormat="0" applyAlignment="0" applyProtection="0"/>
    <xf numFmtId="0" fontId="15" fillId="0" borderId="14" applyNumberFormat="0" applyFill="0" applyAlignment="0" applyProtection="0"/>
    <xf numFmtId="0" fontId="16" fillId="0" borderId="15" applyNumberFormat="0" applyFill="0" applyAlignment="0" applyProtection="0"/>
    <xf numFmtId="0" fontId="17" fillId="0" borderId="16" applyNumberFormat="0" applyFill="0" applyAlignment="0" applyProtection="0"/>
    <xf numFmtId="0" fontId="17" fillId="0" borderId="0" applyNumberFormat="0" applyFill="0" applyBorder="0" applyAlignment="0" applyProtection="0"/>
    <xf numFmtId="0" fontId="21" fillId="25" borderId="0" applyNumberFormat="0" applyBorder="0" applyAlignment="0" applyProtection="0"/>
    <xf numFmtId="0" fontId="8" fillId="26" borderId="17" applyNumberFormat="0" applyFont="0" applyAlignment="0" applyProtection="0"/>
    <xf numFmtId="0" fontId="8" fillId="26" borderId="17" applyNumberFormat="0" applyFont="0" applyAlignment="0" applyProtection="0"/>
    <xf numFmtId="0" fontId="8" fillId="26" borderId="17" applyNumberFormat="0" applyFont="0" applyAlignment="0" applyProtection="0"/>
    <xf numFmtId="0" fontId="10" fillId="6" borderId="0" applyNumberFormat="0" applyBorder="0" applyAlignment="0" applyProtection="0"/>
    <xf numFmtId="9" fontId="8" fillId="0" borderId="0" applyFont="0" applyFill="0" applyBorder="0" applyAlignment="0" applyProtection="0"/>
    <xf numFmtId="9" fontId="26" fillId="0" borderId="0" applyFont="0" applyFill="0" applyBorder="0" applyAlignment="0" applyProtection="0"/>
    <xf numFmtId="0" fontId="23" fillId="0" borderId="0" applyNumberFormat="0" applyFill="0" applyBorder="0" applyAlignment="0" applyProtection="0"/>
    <xf numFmtId="0" fontId="24" fillId="0" borderId="19" applyNumberFormat="0" applyFill="0" applyAlignment="0" applyProtection="0"/>
    <xf numFmtId="0" fontId="22" fillId="23" borderId="18" applyNumberFormat="0" applyAlignment="0" applyProtection="0"/>
    <xf numFmtId="0" fontId="13" fillId="0" borderId="0" applyNumberFormat="0" applyFill="0" applyBorder="0" applyAlignment="0" applyProtection="0"/>
    <xf numFmtId="0" fontId="25" fillId="0" borderId="0" applyNumberFormat="0" applyFill="0" applyBorder="0" applyAlignment="0" applyProtection="0"/>
    <xf numFmtId="0" fontId="8" fillId="0" borderId="0"/>
    <xf numFmtId="0" fontId="35" fillId="0" borderId="0" applyNumberFormat="0" applyFill="0" applyBorder="0" applyAlignment="0" applyProtection="0"/>
  </cellStyleXfs>
  <cellXfs count="64">
    <xf numFmtId="0" fontId="0" fillId="0" borderId="0" xfId="0"/>
    <xf numFmtId="0" fontId="1" fillId="0" borderId="0" xfId="1"/>
    <xf numFmtId="0" fontId="0" fillId="0" borderId="1" xfId="0" applyBorder="1" applyAlignment="1"/>
    <xf numFmtId="0" fontId="0" fillId="0" borderId="0" xfId="0" applyBorder="1" applyAlignment="1"/>
    <xf numFmtId="0" fontId="0" fillId="0" borderId="0" xfId="0" applyFill="1" applyBorder="1" applyAlignment="1"/>
    <xf numFmtId="0" fontId="0" fillId="0" borderId="1" xfId="0" applyFill="1" applyBorder="1" applyAlignment="1"/>
    <xf numFmtId="0" fontId="0" fillId="0" borderId="0" xfId="0" applyBorder="1"/>
    <xf numFmtId="0" fontId="0" fillId="0" borderId="1" xfId="0" applyBorder="1"/>
    <xf numFmtId="0" fontId="2" fillId="2" borderId="2" xfId="0" applyFont="1" applyFill="1" applyBorder="1" applyAlignment="1">
      <alignment horizontal="center"/>
    </xf>
    <xf numFmtId="0" fontId="0" fillId="3" borderId="0" xfId="0" applyFill="1"/>
    <xf numFmtId="0" fontId="0" fillId="3" borderId="3" xfId="0" applyFill="1" applyBorder="1" applyAlignment="1">
      <alignment horizontal="left"/>
    </xf>
    <xf numFmtId="0" fontId="0" fillId="3" borderId="0" xfId="0" applyFill="1" applyBorder="1"/>
    <xf numFmtId="0" fontId="0" fillId="3" borderId="0" xfId="0" applyFill="1" applyProtection="1">
      <protection locked="0"/>
    </xf>
    <xf numFmtId="0" fontId="3" fillId="3" borderId="0" xfId="0" applyFont="1" applyFill="1"/>
    <xf numFmtId="0" fontId="5" fillId="4" borderId="4" xfId="0" applyFont="1" applyFill="1" applyBorder="1" applyAlignment="1" applyProtection="1">
      <alignment horizontal="center" vertical="center"/>
      <protection locked="0"/>
    </xf>
    <xf numFmtId="0" fontId="6" fillId="3" borderId="0" xfId="0" applyFont="1" applyFill="1" applyBorder="1" applyAlignment="1">
      <alignment horizontal="center"/>
    </xf>
    <xf numFmtId="0" fontId="3" fillId="3" borderId="0" xfId="0" applyFont="1" applyFill="1" applyProtection="1">
      <protection locked="0"/>
    </xf>
    <xf numFmtId="0" fontId="0" fillId="0" borderId="0" xfId="1" applyFont="1"/>
    <xf numFmtId="0" fontId="0" fillId="3" borderId="0" xfId="0" applyFill="1" applyProtection="1">
      <protection hidden="1"/>
    </xf>
    <xf numFmtId="0" fontId="4" fillId="3" borderId="0" xfId="0" applyFont="1" applyFill="1" applyProtection="1">
      <protection hidden="1"/>
    </xf>
    <xf numFmtId="0" fontId="3" fillId="3" borderId="0" xfId="0" applyFont="1" applyFill="1" applyAlignment="1" applyProtection="1">
      <alignment vertical="top" wrapText="1"/>
      <protection hidden="1"/>
    </xf>
    <xf numFmtId="0" fontId="0" fillId="3" borderId="0" xfId="0" applyFill="1" applyBorder="1" applyProtection="1">
      <protection hidden="1"/>
    </xf>
    <xf numFmtId="0" fontId="3" fillId="3" borderId="0" xfId="0" applyFont="1" applyFill="1" applyBorder="1" applyProtection="1">
      <protection hidden="1"/>
    </xf>
    <xf numFmtId="0" fontId="3" fillId="3" borderId="0" xfId="0" applyFont="1" applyFill="1" applyBorder="1" applyAlignment="1" applyProtection="1">
      <alignment vertical="top"/>
      <protection hidden="1"/>
    </xf>
    <xf numFmtId="0" fontId="3" fillId="3" borderId="0" xfId="0" applyFont="1" applyFill="1" applyBorder="1" applyAlignment="1" applyProtection="1">
      <alignment vertical="top" wrapText="1"/>
      <protection hidden="1"/>
    </xf>
    <xf numFmtId="0" fontId="3" fillId="3" borderId="0" xfId="0" applyFont="1" applyFill="1" applyBorder="1" applyAlignment="1" applyProtection="1">
      <alignment horizontal="left" vertical="top" wrapText="1"/>
      <protection hidden="1"/>
    </xf>
    <xf numFmtId="0" fontId="4" fillId="4" borderId="8" xfId="0" applyFont="1" applyFill="1" applyBorder="1" applyAlignment="1" applyProtection="1">
      <alignment horizontal="center" vertical="center"/>
      <protection hidden="1"/>
    </xf>
    <xf numFmtId="0" fontId="4" fillId="4" borderId="7"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locked="0" hidden="1"/>
    </xf>
    <xf numFmtId="0" fontId="5" fillId="4" borderId="4" xfId="0" applyFont="1" applyFill="1" applyBorder="1" applyAlignment="1" applyProtection="1">
      <alignment horizontal="center" vertical="center"/>
      <protection locked="0" hidden="1"/>
    </xf>
    <xf numFmtId="0" fontId="6" fillId="3" borderId="0" xfId="0" applyFont="1" applyFill="1" applyBorder="1" applyAlignment="1" applyProtection="1">
      <alignment horizontal="center"/>
      <protection hidden="1"/>
    </xf>
    <xf numFmtId="0" fontId="3" fillId="3" borderId="0" xfId="0" applyFont="1" applyFill="1" applyBorder="1" applyAlignment="1" applyProtection="1">
      <protection hidden="1"/>
    </xf>
    <xf numFmtId="0" fontId="4" fillId="4" borderId="8" xfId="0" applyFont="1" applyFill="1" applyBorder="1" applyAlignment="1" applyProtection="1">
      <alignment horizontal="center"/>
      <protection hidden="1"/>
    </xf>
    <xf numFmtId="0" fontId="4" fillId="4" borderId="7" xfId="0" applyFont="1" applyFill="1" applyBorder="1" applyAlignment="1" applyProtection="1">
      <alignment horizontal="center"/>
      <protection hidden="1"/>
    </xf>
    <xf numFmtId="0" fontId="4" fillId="4" borderId="6" xfId="0" applyFont="1" applyFill="1" applyBorder="1" applyAlignment="1" applyProtection="1">
      <alignment horizontal="center"/>
      <protection hidden="1"/>
    </xf>
    <xf numFmtId="0" fontId="5" fillId="4" borderId="9" xfId="0" applyFont="1" applyFill="1" applyBorder="1" applyAlignment="1" applyProtection="1">
      <alignment horizontal="center" vertical="center"/>
      <protection locked="0" hidden="1"/>
    </xf>
    <xf numFmtId="0" fontId="3" fillId="3" borderId="0" xfId="0" applyFont="1" applyFill="1" applyAlignment="1">
      <alignment horizontal="left" vertical="top" wrapText="1"/>
    </xf>
    <xf numFmtId="0" fontId="0" fillId="3" borderId="0" xfId="0" applyFill="1" applyAlignment="1">
      <alignment horizontal="left"/>
    </xf>
    <xf numFmtId="0" fontId="26" fillId="0" borderId="0" xfId="73"/>
    <xf numFmtId="0" fontId="0" fillId="0" borderId="0" xfId="0" applyAlignment="1">
      <alignment textRotation="90"/>
    </xf>
    <xf numFmtId="0" fontId="32" fillId="27" borderId="0" xfId="0" applyFont="1" applyFill="1" applyBorder="1" applyAlignment="1" applyProtection="1">
      <alignment vertical="center" wrapText="1"/>
    </xf>
    <xf numFmtId="0" fontId="33" fillId="0" borderId="0" xfId="0" applyFont="1" applyFill="1" applyBorder="1" applyAlignment="1" applyProtection="1">
      <protection locked="0"/>
    </xf>
    <xf numFmtId="0" fontId="3" fillId="3" borderId="0" xfId="0" applyFont="1" applyFill="1" applyBorder="1" applyAlignment="1" applyProtection="1">
      <alignment horizontal="left" vertical="top" wrapText="1"/>
      <protection hidden="1"/>
    </xf>
    <xf numFmtId="0" fontId="4" fillId="4" borderId="8" xfId="0" applyNumberFormat="1" applyFont="1" applyFill="1" applyBorder="1" applyAlignment="1" applyProtection="1">
      <alignment horizontal="center" vertical="center"/>
      <protection hidden="1"/>
    </xf>
    <xf numFmtId="0" fontId="3" fillId="3" borderId="0" xfId="0" applyFont="1" applyFill="1" applyBorder="1" applyAlignment="1" applyProtection="1">
      <alignment horizontal="left" vertical="top" wrapText="1"/>
      <protection hidden="1"/>
    </xf>
    <xf numFmtId="0" fontId="26" fillId="0" borderId="0" xfId="73" applyFont="1"/>
    <xf numFmtId="0" fontId="34" fillId="0" borderId="0" xfId="0" applyFont="1" applyAlignment="1">
      <alignment horizontal="left" vertical="center"/>
    </xf>
    <xf numFmtId="0" fontId="35" fillId="3" borderId="0" xfId="142" applyFill="1" applyBorder="1" applyProtection="1">
      <protection hidden="1"/>
    </xf>
    <xf numFmtId="0" fontId="36" fillId="0" borderId="0" xfId="0" applyFont="1"/>
    <xf numFmtId="0" fontId="3" fillId="3" borderId="0" xfId="0" applyFont="1" applyFill="1" applyAlignment="1">
      <alignment horizontal="left" vertical="top" wrapText="1"/>
    </xf>
    <xf numFmtId="0" fontId="3" fillId="3" borderId="0" xfId="0" applyFont="1" applyFill="1" applyAlignment="1">
      <alignment horizontal="left" vertical="center" wrapText="1"/>
    </xf>
    <xf numFmtId="0" fontId="28" fillId="3" borderId="0" xfId="0" applyFont="1" applyFill="1" applyAlignment="1">
      <alignment horizontal="left" vertical="top" wrapText="1"/>
    </xf>
    <xf numFmtId="0" fontId="27" fillId="3" borderId="0" xfId="0" applyFont="1" applyFill="1" applyAlignment="1">
      <alignment horizontal="left" vertical="top"/>
    </xf>
    <xf numFmtId="0" fontId="3" fillId="3" borderId="0" xfId="0" applyFont="1" applyFill="1" applyBorder="1" applyAlignment="1" applyProtection="1">
      <alignment horizontal="left" vertical="top" wrapText="1"/>
      <protection hidden="1"/>
    </xf>
    <xf numFmtId="0" fontId="3" fillId="3" borderId="5" xfId="0" applyFont="1" applyFill="1" applyBorder="1" applyAlignment="1" applyProtection="1">
      <alignment horizontal="left"/>
      <protection hidden="1"/>
    </xf>
    <xf numFmtId="0" fontId="3" fillId="3" borderId="10" xfId="0" applyFont="1" applyFill="1" applyBorder="1" applyAlignment="1" applyProtection="1">
      <alignment horizontal="left"/>
      <protection hidden="1"/>
    </xf>
    <xf numFmtId="0" fontId="3" fillId="3" borderId="5" xfId="0" applyFont="1" applyFill="1" applyBorder="1" applyAlignment="1" applyProtection="1">
      <alignment horizontal="left" vertical="top" wrapText="1"/>
      <protection hidden="1"/>
    </xf>
    <xf numFmtId="0" fontId="3" fillId="3" borderId="10" xfId="0" applyFont="1" applyFill="1" applyBorder="1" applyAlignment="1" applyProtection="1">
      <alignment horizontal="left" vertical="top" wrapText="1"/>
      <protection hidden="1"/>
    </xf>
    <xf numFmtId="0" fontId="3" fillId="3" borderId="0" xfId="0" applyFont="1" applyFill="1" applyBorder="1" applyAlignment="1" applyProtection="1">
      <alignment horizontal="left" vertical="center" wrapText="1"/>
      <protection hidden="1"/>
    </xf>
    <xf numFmtId="0" fontId="3" fillId="3" borderId="0" xfId="0" applyFont="1" applyFill="1" applyBorder="1" applyAlignment="1" applyProtection="1">
      <alignment horizontal="left" wrapText="1"/>
      <protection hidden="1"/>
    </xf>
    <xf numFmtId="0" fontId="3" fillId="3" borderId="0" xfId="0" applyFont="1" applyFill="1" applyAlignment="1" applyProtection="1">
      <alignment horizontal="left" vertical="top" wrapText="1"/>
      <protection hidden="1"/>
    </xf>
    <xf numFmtId="0" fontId="0" fillId="3" borderId="0" xfId="0" applyFill="1" applyBorder="1" applyAlignment="1" applyProtection="1">
      <alignment horizontal="center"/>
      <protection hidden="1"/>
    </xf>
    <xf numFmtId="0" fontId="4" fillId="3" borderId="0" xfId="0" applyFont="1" applyFill="1" applyAlignment="1" applyProtection="1">
      <alignment horizontal="left" vertical="top" wrapText="1"/>
      <protection hidden="1"/>
    </xf>
  </cellXfs>
  <cellStyles count="143">
    <cellStyle name="20% - Accent1 2" xfId="4"/>
    <cellStyle name="20% - Accent1 2 2" xfId="85"/>
    <cellStyle name="20% - Accent1 3" xfId="84"/>
    <cellStyle name="20% - Accent1 4" xfId="3"/>
    <cellStyle name="20% - Accent2 2" xfId="6"/>
    <cellStyle name="20% - Accent2 2 2" xfId="87"/>
    <cellStyle name="20% - Accent2 3" xfId="86"/>
    <cellStyle name="20% - Accent2 4" xfId="5"/>
    <cellStyle name="20% - Accent3 2" xfId="8"/>
    <cellStyle name="20% - Accent3 2 2" xfId="89"/>
    <cellStyle name="20% - Accent3 3" xfId="88"/>
    <cellStyle name="20% - Accent3 4" xfId="7"/>
    <cellStyle name="20% - Accent4 2" xfId="10"/>
    <cellStyle name="20% - Accent4 2 2" xfId="91"/>
    <cellStyle name="20% - Accent4 3" xfId="90"/>
    <cellStyle name="20% - Accent4 4" xfId="9"/>
    <cellStyle name="20% - Accent5 2" xfId="12"/>
    <cellStyle name="20% - Accent5 2 2" xfId="93"/>
    <cellStyle name="20% - Accent5 3" xfId="92"/>
    <cellStyle name="20% - Accent5 4" xfId="11"/>
    <cellStyle name="20% - Accent6 2" xfId="14"/>
    <cellStyle name="20% - Accent6 2 2" xfId="95"/>
    <cellStyle name="20% - Accent6 3" xfId="94"/>
    <cellStyle name="20% - Accent6 4" xfId="13"/>
    <cellStyle name="40% - Accent1 2" xfId="16"/>
    <cellStyle name="40% - Accent1 2 2" xfId="97"/>
    <cellStyle name="40% - Accent1 3" xfId="96"/>
    <cellStyle name="40% - Accent1 4" xfId="15"/>
    <cellStyle name="40% - Accent2 2" xfId="18"/>
    <cellStyle name="40% - Accent2 2 2" xfId="99"/>
    <cellStyle name="40% - Accent2 3" xfId="98"/>
    <cellStyle name="40% - Accent2 4" xfId="17"/>
    <cellStyle name="40% - Accent3 2" xfId="20"/>
    <cellStyle name="40% - Accent3 2 2" xfId="101"/>
    <cellStyle name="40% - Accent3 3" xfId="100"/>
    <cellStyle name="40% - Accent3 4" xfId="19"/>
    <cellStyle name="40% - Accent4 2" xfId="22"/>
    <cellStyle name="40% - Accent4 2 2" xfId="103"/>
    <cellStyle name="40% - Accent4 3" xfId="102"/>
    <cellStyle name="40% - Accent4 4" xfId="21"/>
    <cellStyle name="40% - Accent5 2" xfId="24"/>
    <cellStyle name="40% - Accent5 2 2" xfId="105"/>
    <cellStyle name="40% - Accent5 3" xfId="104"/>
    <cellStyle name="40% - Accent5 4" xfId="23"/>
    <cellStyle name="40% - Accent6 2" xfId="26"/>
    <cellStyle name="40% - Accent6 2 2" xfId="107"/>
    <cellStyle name="40% - Accent6 3" xfId="106"/>
    <cellStyle name="40% - Accent6 4" xfId="25"/>
    <cellStyle name="60% - Accent1 2" xfId="108"/>
    <cellStyle name="60% - Accent1 3" xfId="27"/>
    <cellStyle name="60% - Accent2 2" xfId="109"/>
    <cellStyle name="60% - Accent2 3" xfId="28"/>
    <cellStyle name="60% - Accent3 2" xfId="110"/>
    <cellStyle name="60% - Accent3 3" xfId="29"/>
    <cellStyle name="60% - Accent4 2" xfId="111"/>
    <cellStyle name="60% - Accent4 3" xfId="30"/>
    <cellStyle name="60% - Accent5 2" xfId="112"/>
    <cellStyle name="60% - Accent5 3" xfId="31"/>
    <cellStyle name="60% - Accent6 2" xfId="113"/>
    <cellStyle name="60% - Accent6 3" xfId="32"/>
    <cellStyle name="Accent1 2" xfId="114"/>
    <cellStyle name="Accent1 3" xfId="33"/>
    <cellStyle name="Accent2 2" xfId="115"/>
    <cellStyle name="Accent2 3" xfId="34"/>
    <cellStyle name="Accent3 2" xfId="116"/>
    <cellStyle name="Accent3 3" xfId="35"/>
    <cellStyle name="Accent4 2" xfId="117"/>
    <cellStyle name="Accent4 3" xfId="36"/>
    <cellStyle name="Accent5 2" xfId="118"/>
    <cellStyle name="Accent5 3" xfId="37"/>
    <cellStyle name="Accent6 2" xfId="119"/>
    <cellStyle name="Accent6 3" xfId="38"/>
    <cellStyle name="Bad" xfId="39"/>
    <cellStyle name="Berekening 2" xfId="120"/>
    <cellStyle name="Berekening 3" xfId="40"/>
    <cellStyle name="Calculation" xfId="41"/>
    <cellStyle name="Check Cell" xfId="42"/>
    <cellStyle name="Controlecel 2" xfId="121"/>
    <cellStyle name="Controlecel 3" xfId="43"/>
    <cellStyle name="Explanatory Text" xfId="44"/>
    <cellStyle name="Gekoppelde cel 2" xfId="122"/>
    <cellStyle name="Gekoppelde cel 3" xfId="45"/>
    <cellStyle name="Goed 2" xfId="123"/>
    <cellStyle name="Goed 3" xfId="46"/>
    <cellStyle name="Good" xfId="47"/>
    <cellStyle name="Heading 1" xfId="48"/>
    <cellStyle name="Heading 2" xfId="49"/>
    <cellStyle name="Heading 3" xfId="50"/>
    <cellStyle name="Heading 4" xfId="51"/>
    <cellStyle name="Hyperlink" xfId="142" builtinId="8"/>
    <cellStyle name="Hyperlink 2" xfId="52"/>
    <cellStyle name="Input" xfId="53"/>
    <cellStyle name="Invoer 2" xfId="124"/>
    <cellStyle name="Invoer 3" xfId="54"/>
    <cellStyle name="Kop 1 2" xfId="125"/>
    <cellStyle name="Kop 1 3" xfId="55"/>
    <cellStyle name="Kop 2 2" xfId="126"/>
    <cellStyle name="Kop 2 3" xfId="56"/>
    <cellStyle name="Kop 3 2" xfId="127"/>
    <cellStyle name="Kop 3 3" xfId="57"/>
    <cellStyle name="Kop 4 2" xfId="128"/>
    <cellStyle name="Kop 4 3" xfId="58"/>
    <cellStyle name="Linked Cell" xfId="59"/>
    <cellStyle name="Neutraal 2" xfId="129"/>
    <cellStyle name="Neutraal 3" xfId="60"/>
    <cellStyle name="Neutral" xfId="61"/>
    <cellStyle name="Note" xfId="62"/>
    <cellStyle name="Note 2" xfId="63"/>
    <cellStyle name="Note 2 2" xfId="130"/>
    <cellStyle name="Notitie 2" xfId="65"/>
    <cellStyle name="Notitie 2 2" xfId="132"/>
    <cellStyle name="Notitie 3" xfId="131"/>
    <cellStyle name="Notitie 4" xfId="64"/>
    <cellStyle name="Ongeldig 2" xfId="133"/>
    <cellStyle name="Ongeldig 3" xfId="66"/>
    <cellStyle name="Output" xfId="67"/>
    <cellStyle name="Procent 2" xfId="69"/>
    <cellStyle name="Procent 2 2" xfId="135"/>
    <cellStyle name="Procent 3" xfId="134"/>
    <cellStyle name="Procent 4" xfId="68"/>
    <cellStyle name="Standaard" xfId="0" builtinId="0"/>
    <cellStyle name="Standaard 2" xfId="1"/>
    <cellStyle name="Standaard 2 2" xfId="71"/>
    <cellStyle name="Standaard 2 3" xfId="70"/>
    <cellStyle name="Standaard 2_Cmatrix" xfId="72"/>
    <cellStyle name="Standaard 3" xfId="83"/>
    <cellStyle name="Standaard 4" xfId="141"/>
    <cellStyle name="Standaard 5" xfId="82"/>
    <cellStyle name="Standaard 6" xfId="2"/>
    <cellStyle name="Standaard_invoer3" xfId="73"/>
    <cellStyle name="Titel 2" xfId="136"/>
    <cellStyle name="Titel 3" xfId="74"/>
    <cellStyle name="Title" xfId="75"/>
    <cellStyle name="Totaal 2" xfId="137"/>
    <cellStyle name="Totaal 3" xfId="76"/>
    <cellStyle name="Total" xfId="77"/>
    <cellStyle name="Uitvoer 2" xfId="138"/>
    <cellStyle name="Uitvoer 3" xfId="78"/>
    <cellStyle name="Verklarende tekst 2" xfId="139"/>
    <cellStyle name="Verklarende tekst 3" xfId="79"/>
    <cellStyle name="Waarschuwingstekst 2" xfId="140"/>
    <cellStyle name="Waarschuwingstekst 3" xfId="80"/>
    <cellStyle name="Warning Text" xfId="81"/>
  </cellStyles>
  <dxfs count="32">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95C65A"/>
        </patternFill>
      </fill>
    </dxf>
    <dxf>
      <fill>
        <patternFill>
          <bgColor rgb="FFD93827"/>
        </patternFill>
      </fill>
    </dxf>
    <dxf>
      <font>
        <color theme="0"/>
      </font>
    </dxf>
    <dxf>
      <border>
        <bottom style="thin">
          <color auto="1"/>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b/>
        <i val="0"/>
      </font>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ill>
        <patternFill>
          <bgColor rgb="FF95C65A"/>
        </patternFill>
      </fill>
    </dxf>
    <dxf>
      <fill>
        <patternFill>
          <bgColor rgb="FFD93827"/>
        </patternFill>
      </fill>
    </dxf>
    <dxf>
      <font>
        <color theme="0"/>
      </font>
    </dxf>
    <dxf>
      <font>
        <b/>
        <i val="0"/>
      </font>
    </dxf>
  </dxfs>
  <tableStyles count="0" defaultTableStyle="TableStyleMedium2" defaultPivotStyle="PivotStyleLight16"/>
  <colors>
    <mruColors>
      <color rgb="FFD93827"/>
      <color rgb="FF95C65A"/>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Lines="20" dropStyle="combo" dx="16" fmlaLink="query!$I$1" fmlaRange="Niv1Lijst" noThreeD="1" sel="1" val="0"/>
</file>

<file path=xl/ctrlProps/ctrlProp3.xml><?xml version="1.0" encoding="utf-8"?>
<formControlPr xmlns="http://schemas.microsoft.com/office/spreadsheetml/2009/9/main" objectType="Drop" dropLines="20" dropStyle="combo" dx="16" fmlaLink="query!$M$1" fmlaRange="Niv2Lijst" noThreeD="1" sel="1" val="0"/>
</file>

<file path=xl/ctrlProps/ctrlProp4.xml><?xml version="1.0" encoding="utf-8"?>
<formControlPr xmlns="http://schemas.microsoft.com/office/spreadsheetml/2009/9/main" objectType="Drop" dropLines="30" dropStyle="combo" dx="16" fmlaLink="query!$P$1" fmlaRange="Niv3Lijst" noThreeD="1" sel="0" val="0"/>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Score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Intro!A1"/><Relationship Id="rId4" Type="http://schemas.openxmlformats.org/officeDocument/2006/relationships/hyperlink" Target="#Pot!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Scores!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xdr:colOff>
          <xdr:row>0</xdr:row>
          <xdr:rowOff>9525</xdr:rowOff>
        </xdr:from>
        <xdr:to>
          <xdr:col>5</xdr:col>
          <xdr:colOff>0</xdr:colOff>
          <xdr:row>1</xdr:row>
          <xdr:rowOff>19050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cs typeface="Calibri"/>
                </a:rPr>
                <a:t>Sluit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609599</xdr:colOff>
      <xdr:row>42</xdr:row>
      <xdr:rowOff>0</xdr:rowOff>
    </xdr:from>
    <xdr:to>
      <xdr:col>24</xdr:col>
      <xdr:colOff>161925</xdr:colOff>
      <xdr:row>49</xdr:row>
      <xdr:rowOff>142875</xdr:rowOff>
    </xdr:to>
    <xdr:grpSp>
      <xdr:nvGrpSpPr>
        <xdr:cNvPr id="4" name="Groep 3"/>
        <xdr:cNvGrpSpPr/>
      </xdr:nvGrpSpPr>
      <xdr:grpSpPr>
        <a:xfrm>
          <a:off x="9524999" y="8001000"/>
          <a:ext cx="7219951" cy="1476375"/>
          <a:chOff x="8534399" y="8001000"/>
          <a:chExt cx="6353176" cy="1476375"/>
        </a:xfrm>
      </xdr:grpSpPr>
      <xdr:sp macro="" textlink="$O$39">
        <xdr:nvSpPr>
          <xdr:cNvPr id="2" name="Tekstvak 1"/>
          <xdr:cNvSpPr txBox="1"/>
        </xdr:nvSpPr>
        <xdr:spPr>
          <a:xfrm>
            <a:off x="8534399" y="8001000"/>
            <a:ext cx="6353175" cy="752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fld id="{FBA83716-0A7E-468C-AB79-7B60D5BBABA5}" type="TxLink">
              <a:rPr lang="en-US" sz="1100" b="0" i="0" u="none" strike="noStrike">
                <a:solidFill>
                  <a:srgbClr val="000000"/>
                </a:solidFill>
                <a:latin typeface="Calibri"/>
                <a:cs typeface="Arial"/>
              </a:rPr>
              <a:pPr/>
              <a:t>Omschrijving van het gedrag: 
•Deelt eigen tijd efficiënt in
•Stelt duidelijke prioriteiten
•Kan ordening aanbrengen in taken</a:t>
            </a:fld>
            <a:endParaRPr lang="nl-NL" sz="1100"/>
          </a:p>
        </xdr:txBody>
      </xdr:sp>
      <xdr:sp macro="" textlink="$P$39">
        <xdr:nvSpPr>
          <xdr:cNvPr id="3" name="Tekstvak 2"/>
          <xdr:cNvSpPr txBox="1"/>
        </xdr:nvSpPr>
        <xdr:spPr>
          <a:xfrm>
            <a:off x="8534400" y="8743950"/>
            <a:ext cx="635317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fld id="{FB8E0072-B976-4E2F-99C3-4A2703004893}" type="TxLink">
              <a:rPr lang="en-US" sz="1100" b="0" i="0" u="none" strike="noStrike">
                <a:solidFill>
                  <a:srgbClr val="000000"/>
                </a:solidFill>
                <a:latin typeface="Calibri"/>
                <a:cs typeface="Arial"/>
              </a:rPr>
              <a:pPr/>
              <a:t> </a:t>
            </a:fld>
            <a:endParaRPr lang="nl-NL"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600075</xdr:colOff>
          <xdr:row>11</xdr:row>
          <xdr:rowOff>180975</xdr:rowOff>
        </xdr:from>
        <xdr:to>
          <xdr:col>2</xdr:col>
          <xdr:colOff>9525</xdr:colOff>
          <xdr:row>13</xdr:row>
          <xdr:rowOff>9525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15</xdr:row>
          <xdr:rowOff>171450</xdr:rowOff>
        </xdr:from>
        <xdr:to>
          <xdr:col>2</xdr:col>
          <xdr:colOff>9525</xdr:colOff>
          <xdr:row>17</xdr:row>
          <xdr:rowOff>0</xdr:rowOff>
        </xdr:to>
        <xdr:sp macro="" textlink="">
          <xdr:nvSpPr>
            <xdr:cNvPr id="1026" name="Drop Down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19</xdr:row>
          <xdr:rowOff>180975</xdr:rowOff>
        </xdr:from>
        <xdr:to>
          <xdr:col>2</xdr:col>
          <xdr:colOff>9525</xdr:colOff>
          <xdr:row>21</xdr:row>
          <xdr:rowOff>9525</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15</xdr:col>
      <xdr:colOff>552450</xdr:colOff>
      <xdr:row>37</xdr:row>
      <xdr:rowOff>169403</xdr:rowOff>
    </xdr:to>
    <xdr:grpSp>
      <xdr:nvGrpSpPr>
        <xdr:cNvPr id="8" name="Groep 7"/>
        <xdr:cNvGrpSpPr/>
      </xdr:nvGrpSpPr>
      <xdr:grpSpPr>
        <a:xfrm>
          <a:off x="0" y="0"/>
          <a:ext cx="14497050" cy="8360903"/>
          <a:chOff x="0" y="0"/>
          <a:chExt cx="12515850" cy="8141828"/>
        </a:xfrm>
      </xdr:grpSpPr>
      <xdr:pic>
        <xdr:nvPicPr>
          <xdr:cNvPr id="9" name="Afbeelding 8"/>
          <xdr:cNvPicPr>
            <a:picLocks noChangeAspect="1"/>
          </xdr:cNvPicPr>
        </xdr:nvPicPr>
        <xdr:blipFill>
          <a:blip xmlns:r="http://schemas.openxmlformats.org/officeDocument/2006/relationships" r:embed="rId1"/>
          <a:stretch>
            <a:fillRect/>
          </a:stretch>
        </xdr:blipFill>
        <xdr:spPr>
          <a:xfrm>
            <a:off x="0" y="0"/>
            <a:ext cx="12515850" cy="792549"/>
          </a:xfrm>
          <a:prstGeom prst="rect">
            <a:avLst/>
          </a:prstGeom>
        </xdr:spPr>
      </xdr:pic>
      <xdr:grpSp>
        <xdr:nvGrpSpPr>
          <xdr:cNvPr id="7" name="Groep 6"/>
          <xdr:cNvGrpSpPr/>
        </xdr:nvGrpSpPr>
        <xdr:grpSpPr>
          <a:xfrm>
            <a:off x="7239000" y="790575"/>
            <a:ext cx="5261598" cy="7351253"/>
            <a:chOff x="7239000" y="790575"/>
            <a:chExt cx="5261598" cy="7351253"/>
          </a:xfrm>
        </xdr:grpSpPr>
        <xdr:pic>
          <xdr:nvPicPr>
            <xdr:cNvPr id="3" name="Afbeelding 2"/>
            <xdr:cNvPicPr>
              <a:picLocks noChangeAspect="1"/>
            </xdr:cNvPicPr>
          </xdr:nvPicPr>
          <xdr:blipFill>
            <a:blip xmlns:r="http://schemas.openxmlformats.org/officeDocument/2006/relationships" r:embed="rId2"/>
            <a:stretch>
              <a:fillRect/>
            </a:stretch>
          </xdr:blipFill>
          <xdr:spPr>
            <a:xfrm>
              <a:off x="8239125" y="790575"/>
              <a:ext cx="4261473" cy="7351253"/>
            </a:xfrm>
            <a:prstGeom prst="rect">
              <a:avLst/>
            </a:prstGeom>
          </xdr:spPr>
        </xdr:pic>
        <xdr:pic>
          <xdr:nvPicPr>
            <xdr:cNvPr id="4" name="Afbeelding 3"/>
            <xdr:cNvPicPr>
              <a:picLocks noChangeAspect="1"/>
            </xdr:cNvPicPr>
          </xdr:nvPicPr>
          <xdr:blipFill>
            <a:blip xmlns:r="http://schemas.openxmlformats.org/officeDocument/2006/relationships" r:embed="rId3"/>
            <a:stretch>
              <a:fillRect/>
            </a:stretch>
          </xdr:blipFill>
          <xdr:spPr>
            <a:xfrm>
              <a:off x="7239000" y="790575"/>
              <a:ext cx="999831" cy="7351253"/>
            </a:xfrm>
            <a:prstGeom prst="rect">
              <a:avLst/>
            </a:prstGeom>
          </xdr:spPr>
        </xdr:pic>
        <xdr:sp macro="" textlink="">
          <xdr:nvSpPr>
            <xdr:cNvPr id="5" name="Tekstvak 4">
              <a:hlinkClick xmlns:r="http://schemas.openxmlformats.org/officeDocument/2006/relationships" r:id="rId4"/>
            </xdr:cNvPr>
            <xdr:cNvSpPr txBox="1"/>
          </xdr:nvSpPr>
          <xdr:spPr>
            <a:xfrm>
              <a:off x="7419975" y="2660737"/>
              <a:ext cx="666750" cy="274160"/>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bg1"/>
                  </a:solidFill>
                </a:rPr>
                <a:t>Verder</a:t>
              </a:r>
            </a:p>
          </xdr:txBody>
        </xdr:sp>
      </xdr:grpSp>
    </xdr:grpSp>
    <xdr:clientData/>
  </xdr:twoCellAnchor>
  <xdr:twoCellAnchor editAs="absolute">
    <xdr:from>
      <xdr:col>0</xdr:col>
      <xdr:colOff>142875</xdr:colOff>
      <xdr:row>2</xdr:row>
      <xdr:rowOff>47625</xdr:rowOff>
    </xdr:from>
    <xdr:to>
      <xdr:col>3</xdr:col>
      <xdr:colOff>352425</xdr:colOff>
      <xdr:row>3</xdr:row>
      <xdr:rowOff>142875</xdr:rowOff>
    </xdr:to>
    <xdr:sp macro="" textlink="A1">
      <xdr:nvSpPr>
        <xdr:cNvPr id="15" name="Bladtitel"/>
        <xdr:cNvSpPr txBox="1">
          <a:spLocks noChangeArrowheads="1" noTextEdit="1"/>
        </xdr:cNvSpPr>
      </xdr:nvSpPr>
      <xdr:spPr bwMode="auto">
        <a:xfrm>
          <a:off x="142875" y="428625"/>
          <a:ext cx="5095875" cy="285750"/>
        </a:xfrm>
        <a:prstGeom prst="rect">
          <a:avLst/>
        </a:prstGeom>
        <a:noFill/>
        <a:ln>
          <a:noFill/>
        </a:ln>
        <a:extLst/>
      </xdr:spPr>
      <xdr:txBody>
        <a:bodyPr vertOverflow="clip" wrap="square" lIns="72000" tIns="0" rIns="72000" bIns="36000" anchor="t"/>
        <a:lstStyle/>
        <a:p>
          <a:pPr algn="l" rtl="0">
            <a:defRPr sz="1000"/>
          </a:pPr>
          <a:fld id="{4EE33FB8-F7BA-4E32-9C4E-62025AAA6556}" type="TxLink">
            <a:rPr lang="nl-NL" sz="1600" b="0" i="0" u="none" strike="noStrike" baseline="0">
              <a:solidFill>
                <a:srgbClr val="FFFFFF"/>
              </a:solidFill>
              <a:latin typeface="Verdana"/>
              <a:ea typeface="Verdana"/>
              <a:cs typeface="Verdana"/>
            </a:rPr>
            <a:pPr algn="l" rtl="0">
              <a:defRPr sz="1000"/>
            </a:pPr>
            <a:t>Kiezen van uw naam</a:t>
          </a:fld>
          <a:endParaRPr lang="nl-NL" sz="1600" b="0" i="0" u="none" strike="noStrike" baseline="0">
            <a:solidFill>
              <a:srgbClr val="FFFFFF"/>
            </a:solidFill>
            <a:latin typeface="Verdana"/>
            <a:ea typeface="Verdana"/>
            <a:cs typeface="Verdan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571500</xdr:colOff>
      <xdr:row>30</xdr:row>
      <xdr:rowOff>169403</xdr:rowOff>
    </xdr:to>
    <xdr:grpSp>
      <xdr:nvGrpSpPr>
        <xdr:cNvPr id="13" name="Groep 12"/>
        <xdr:cNvGrpSpPr>
          <a:grpSpLocks noChangeAspect="1"/>
        </xdr:cNvGrpSpPr>
      </xdr:nvGrpSpPr>
      <xdr:grpSpPr>
        <a:xfrm>
          <a:off x="0" y="0"/>
          <a:ext cx="14201775" cy="8141828"/>
          <a:chOff x="0" y="0"/>
          <a:chExt cx="12515850" cy="8141828"/>
        </a:xfrm>
      </xdr:grpSpPr>
      <xdr:pic>
        <xdr:nvPicPr>
          <xdr:cNvPr id="14" name="Afbeelding 13"/>
          <xdr:cNvPicPr>
            <a:picLocks noChangeAspect="1"/>
          </xdr:cNvPicPr>
        </xdr:nvPicPr>
        <xdr:blipFill>
          <a:blip xmlns:r="http://schemas.openxmlformats.org/officeDocument/2006/relationships" r:embed="rId1"/>
          <a:stretch>
            <a:fillRect/>
          </a:stretch>
        </xdr:blipFill>
        <xdr:spPr>
          <a:xfrm>
            <a:off x="0" y="0"/>
            <a:ext cx="12515850" cy="792549"/>
          </a:xfrm>
          <a:prstGeom prst="rect">
            <a:avLst/>
          </a:prstGeom>
        </xdr:spPr>
      </xdr:pic>
      <xdr:grpSp>
        <xdr:nvGrpSpPr>
          <xdr:cNvPr id="15" name="Groep 14"/>
          <xdr:cNvGrpSpPr/>
        </xdr:nvGrpSpPr>
        <xdr:grpSpPr>
          <a:xfrm>
            <a:off x="7239000" y="790575"/>
            <a:ext cx="5261598" cy="7351253"/>
            <a:chOff x="7239000" y="790575"/>
            <a:chExt cx="5261598" cy="7351253"/>
          </a:xfrm>
        </xdr:grpSpPr>
        <xdr:pic>
          <xdr:nvPicPr>
            <xdr:cNvPr id="16" name="Afbeelding 15"/>
            <xdr:cNvPicPr>
              <a:picLocks noChangeAspect="1"/>
            </xdr:cNvPicPr>
          </xdr:nvPicPr>
          <xdr:blipFill>
            <a:blip xmlns:r="http://schemas.openxmlformats.org/officeDocument/2006/relationships" r:embed="rId2"/>
            <a:stretch>
              <a:fillRect/>
            </a:stretch>
          </xdr:blipFill>
          <xdr:spPr>
            <a:xfrm>
              <a:off x="8239125" y="790575"/>
              <a:ext cx="4261473" cy="7351253"/>
            </a:xfrm>
            <a:prstGeom prst="rect">
              <a:avLst/>
            </a:prstGeom>
          </xdr:spPr>
        </xdr:pic>
        <xdr:pic>
          <xdr:nvPicPr>
            <xdr:cNvPr id="17" name="Afbeelding 16"/>
            <xdr:cNvPicPr>
              <a:picLocks noChangeAspect="1"/>
            </xdr:cNvPicPr>
          </xdr:nvPicPr>
          <xdr:blipFill>
            <a:blip xmlns:r="http://schemas.openxmlformats.org/officeDocument/2006/relationships" r:embed="rId3"/>
            <a:stretch>
              <a:fillRect/>
            </a:stretch>
          </xdr:blipFill>
          <xdr:spPr>
            <a:xfrm>
              <a:off x="7239000" y="790575"/>
              <a:ext cx="999831" cy="7351253"/>
            </a:xfrm>
            <a:prstGeom prst="rect">
              <a:avLst/>
            </a:prstGeom>
          </xdr:spPr>
        </xdr:pic>
        <xdr:sp macro="" textlink="">
          <xdr:nvSpPr>
            <xdr:cNvPr id="18" name="Tekstvak 17">
              <a:hlinkClick xmlns:r="http://schemas.openxmlformats.org/officeDocument/2006/relationships" r:id="rId4"/>
            </xdr:cNvPr>
            <xdr:cNvSpPr txBox="1"/>
          </xdr:nvSpPr>
          <xdr:spPr>
            <a:xfrm>
              <a:off x="7419975" y="2660737"/>
              <a:ext cx="666750" cy="274160"/>
            </a:xfrm>
            <a:prstGeom prst="rect">
              <a:avLst/>
            </a:prstGeom>
            <a:solidFill>
              <a:schemeClr val="tx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bg1"/>
                  </a:solidFill>
                </a:rPr>
                <a:t>Verder</a:t>
              </a:r>
            </a:p>
          </xdr:txBody>
        </xdr:sp>
        <xdr:sp macro="" textlink="">
          <xdr:nvSpPr>
            <xdr:cNvPr id="19" name="Tekstvak 18">
              <a:hlinkClick xmlns:r="http://schemas.openxmlformats.org/officeDocument/2006/relationships" r:id="rId5"/>
            </xdr:cNvPr>
            <xdr:cNvSpPr txBox="1"/>
          </xdr:nvSpPr>
          <xdr:spPr>
            <a:xfrm>
              <a:off x="7419975" y="1924050"/>
              <a:ext cx="666750" cy="274160"/>
            </a:xfrm>
            <a:prstGeom prst="rect">
              <a:avLst/>
            </a:prstGeom>
            <a:solidFill>
              <a:srgbClr val="80808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bg1"/>
                  </a:solidFill>
                </a:rPr>
                <a:t>Terug</a:t>
              </a:r>
            </a:p>
          </xdr:txBody>
        </xdr:sp>
      </xdr:grpSp>
    </xdr:grpSp>
    <xdr:clientData/>
  </xdr:twoCellAnchor>
  <xdr:twoCellAnchor editAs="absolute">
    <xdr:from>
      <xdr:col>0</xdr:col>
      <xdr:colOff>133350</xdr:colOff>
      <xdr:row>2</xdr:row>
      <xdr:rowOff>47625</xdr:rowOff>
    </xdr:from>
    <xdr:to>
      <xdr:col>11</xdr:col>
      <xdr:colOff>104775</xdr:colOff>
      <xdr:row>3</xdr:row>
      <xdr:rowOff>142875</xdr:rowOff>
    </xdr:to>
    <xdr:sp macro="" textlink="B1">
      <xdr:nvSpPr>
        <xdr:cNvPr id="20" name="Bladtitel"/>
        <xdr:cNvSpPr txBox="1">
          <a:spLocks noChangeArrowheads="1" noTextEdit="1"/>
        </xdr:cNvSpPr>
      </xdr:nvSpPr>
      <xdr:spPr bwMode="auto">
        <a:xfrm>
          <a:off x="133350" y="428625"/>
          <a:ext cx="5095875" cy="285750"/>
        </a:xfrm>
        <a:prstGeom prst="rect">
          <a:avLst/>
        </a:prstGeom>
        <a:noFill/>
        <a:ln>
          <a:noFill/>
        </a:ln>
        <a:extLst/>
      </xdr:spPr>
      <xdr:txBody>
        <a:bodyPr vertOverflow="clip" wrap="square" lIns="72000" tIns="0" rIns="72000" bIns="36000" anchor="t"/>
        <a:lstStyle/>
        <a:p>
          <a:pPr algn="l" rtl="0">
            <a:defRPr sz="1000"/>
          </a:pPr>
          <a:fld id="{4EE33FB8-F7BA-4E32-9C4E-62025AAA6556}" type="TxLink">
            <a:rPr lang="nl-NL" sz="1600" b="0" i="0" u="none" strike="noStrike" baseline="0">
              <a:solidFill>
                <a:srgbClr val="FFFFFF"/>
              </a:solidFill>
              <a:latin typeface="Verdana"/>
              <a:ea typeface="Verdana"/>
              <a:cs typeface="Verdana"/>
            </a:rPr>
            <a:pPr algn="l" rtl="0">
              <a:defRPr sz="1000"/>
            </a:pPr>
            <a:t>Uw competenties</a:t>
          </a:fld>
          <a:endParaRPr lang="nl-NL" sz="1600" b="0" i="0" u="none" strike="noStrike" baseline="0">
            <a:solidFill>
              <a:srgbClr val="FFFFFF"/>
            </a:solidFill>
            <a:latin typeface="Verdana"/>
            <a:ea typeface="Verdana"/>
            <a:cs typeface="Verdana"/>
          </a:endParaRPr>
        </a:p>
      </xdr:txBody>
    </xdr:sp>
    <xdr:clientData/>
  </xdr:twoCellAnchor>
  <xdr:twoCellAnchor>
    <xdr:from>
      <xdr:col>16</xdr:col>
      <xdr:colOff>171450</xdr:colOff>
      <xdr:row>23</xdr:row>
      <xdr:rowOff>247650</xdr:rowOff>
    </xdr:from>
    <xdr:to>
      <xdr:col>25</xdr:col>
      <xdr:colOff>66676</xdr:colOff>
      <xdr:row>37</xdr:row>
      <xdr:rowOff>276221</xdr:rowOff>
    </xdr:to>
    <xdr:grpSp>
      <xdr:nvGrpSpPr>
        <xdr:cNvPr id="22" name="Groep 21"/>
        <xdr:cNvGrpSpPr/>
      </xdr:nvGrpSpPr>
      <xdr:grpSpPr>
        <a:xfrm>
          <a:off x="8239125" y="6219825"/>
          <a:ext cx="6153151" cy="4029071"/>
          <a:chOff x="8489421" y="8344327"/>
          <a:chExt cx="6353177" cy="1536414"/>
        </a:xfrm>
      </xdr:grpSpPr>
      <xdr:sp macro="" textlink="$B$13">
        <xdr:nvSpPr>
          <xdr:cNvPr id="23" name="Tekstvak 22"/>
          <xdr:cNvSpPr txBox="1"/>
        </xdr:nvSpPr>
        <xdr:spPr>
          <a:xfrm>
            <a:off x="8489421" y="8344327"/>
            <a:ext cx="635317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fld id="{1A74D68C-308C-4D3F-9C6B-8CD373E833F1}" type="TxLink">
              <a:rPr lang="en-US" sz="1100" b="0" i="0" u="none" strike="noStrike">
                <a:solidFill>
                  <a:srgbClr val="000000"/>
                </a:solidFill>
                <a:latin typeface="Calibri"/>
                <a:cs typeface="Arial"/>
              </a:rPr>
              <a:pPr/>
              <a:t>#WAARDE!</a:t>
            </a:fld>
            <a:endParaRPr lang="nl-NL" sz="1100"/>
          </a:p>
        </xdr:txBody>
      </xdr:sp>
      <xdr:sp macro="" textlink="$B$14">
        <xdr:nvSpPr>
          <xdr:cNvPr id="24" name="Tekstvak 23"/>
          <xdr:cNvSpPr txBox="1"/>
        </xdr:nvSpPr>
        <xdr:spPr>
          <a:xfrm>
            <a:off x="8489423" y="8871091"/>
            <a:ext cx="63531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fld id="{87A1F885-1D28-4303-A79B-2D4D0CFE785E}" type="TxLink">
              <a:rPr lang="en-US" sz="1100" b="0" i="0" u="none" strike="noStrike">
                <a:solidFill>
                  <a:srgbClr val="000000"/>
                </a:solidFill>
                <a:latin typeface="Calibri"/>
                <a:cs typeface="Arial"/>
              </a:rPr>
              <a:pPr/>
              <a:t>#WAARDE!</a:t>
            </a:fld>
            <a:endParaRPr lang="nl-NL" sz="1100"/>
          </a:p>
        </xdr:txBody>
      </xdr:sp>
    </xdr:grpSp>
    <xdr:clientData/>
  </xdr:twoCellAnchor>
  <xdr:twoCellAnchor>
    <xdr:from>
      <xdr:col>16</xdr:col>
      <xdr:colOff>171450</xdr:colOff>
      <xdr:row>22</xdr:row>
      <xdr:rowOff>542926</xdr:rowOff>
    </xdr:from>
    <xdr:to>
      <xdr:col>24</xdr:col>
      <xdr:colOff>571500</xdr:colOff>
      <xdr:row>23</xdr:row>
      <xdr:rowOff>276226</xdr:rowOff>
    </xdr:to>
    <xdr:sp macro="" textlink="B12">
      <xdr:nvSpPr>
        <xdr:cNvPr id="3" name="Tekstvak 2"/>
        <xdr:cNvSpPr txBox="1"/>
      </xdr:nvSpPr>
      <xdr:spPr>
        <a:xfrm>
          <a:off x="7239000" y="5181601"/>
          <a:ext cx="52768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6341114-82AC-4B3D-AA29-273BB0C15F6D}" type="TxLink">
            <a:rPr lang="en-US" sz="1100" b="0" i="0" u="none" strike="noStrike">
              <a:solidFill>
                <a:srgbClr val="000000"/>
              </a:solidFill>
              <a:latin typeface="Calibri"/>
            </a:rPr>
            <a:pPr/>
            <a:t>#WAARDE!</a:t>
          </a:fld>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590550</xdr:colOff>
      <xdr:row>40</xdr:row>
      <xdr:rowOff>45578</xdr:rowOff>
    </xdr:to>
    <xdr:grpSp>
      <xdr:nvGrpSpPr>
        <xdr:cNvPr id="6" name="Groep 5"/>
        <xdr:cNvGrpSpPr/>
      </xdr:nvGrpSpPr>
      <xdr:grpSpPr>
        <a:xfrm>
          <a:off x="0" y="0"/>
          <a:ext cx="14192250" cy="8532353"/>
          <a:chOff x="0" y="0"/>
          <a:chExt cx="12515850" cy="8141828"/>
        </a:xfrm>
      </xdr:grpSpPr>
      <xdr:pic>
        <xdr:nvPicPr>
          <xdr:cNvPr id="7" name="Afbeelding 6"/>
          <xdr:cNvPicPr>
            <a:picLocks noChangeAspect="1"/>
          </xdr:cNvPicPr>
        </xdr:nvPicPr>
        <xdr:blipFill>
          <a:blip xmlns:r="http://schemas.openxmlformats.org/officeDocument/2006/relationships" r:embed="rId1"/>
          <a:stretch>
            <a:fillRect/>
          </a:stretch>
        </xdr:blipFill>
        <xdr:spPr>
          <a:xfrm>
            <a:off x="0" y="0"/>
            <a:ext cx="12515850" cy="792549"/>
          </a:xfrm>
          <a:prstGeom prst="rect">
            <a:avLst/>
          </a:prstGeom>
        </xdr:spPr>
      </xdr:pic>
      <xdr:grpSp>
        <xdr:nvGrpSpPr>
          <xdr:cNvPr id="8" name="Groep 7"/>
          <xdr:cNvGrpSpPr/>
        </xdr:nvGrpSpPr>
        <xdr:grpSpPr>
          <a:xfrm>
            <a:off x="7239000" y="790575"/>
            <a:ext cx="5261598" cy="7351253"/>
            <a:chOff x="7239000" y="790575"/>
            <a:chExt cx="5261598" cy="7351253"/>
          </a:xfrm>
        </xdr:grpSpPr>
        <xdr:pic>
          <xdr:nvPicPr>
            <xdr:cNvPr id="9" name="Afbeelding 8"/>
            <xdr:cNvPicPr>
              <a:picLocks noChangeAspect="1"/>
            </xdr:cNvPicPr>
          </xdr:nvPicPr>
          <xdr:blipFill>
            <a:blip xmlns:r="http://schemas.openxmlformats.org/officeDocument/2006/relationships" r:embed="rId2"/>
            <a:stretch>
              <a:fillRect/>
            </a:stretch>
          </xdr:blipFill>
          <xdr:spPr>
            <a:xfrm>
              <a:off x="8239125" y="790575"/>
              <a:ext cx="4261473" cy="7351253"/>
            </a:xfrm>
            <a:prstGeom prst="rect">
              <a:avLst/>
            </a:prstGeom>
          </xdr:spPr>
        </xdr:pic>
        <xdr:pic>
          <xdr:nvPicPr>
            <xdr:cNvPr id="10" name="Afbeelding 9"/>
            <xdr:cNvPicPr>
              <a:picLocks noChangeAspect="1"/>
            </xdr:cNvPicPr>
          </xdr:nvPicPr>
          <xdr:blipFill>
            <a:blip xmlns:r="http://schemas.openxmlformats.org/officeDocument/2006/relationships" r:embed="rId3"/>
            <a:stretch>
              <a:fillRect/>
            </a:stretch>
          </xdr:blipFill>
          <xdr:spPr>
            <a:xfrm>
              <a:off x="7239000" y="790575"/>
              <a:ext cx="999831" cy="7351253"/>
            </a:xfrm>
            <a:prstGeom prst="rect">
              <a:avLst/>
            </a:prstGeom>
          </xdr:spPr>
        </xdr:pic>
        <xdr:sp macro="" textlink="">
          <xdr:nvSpPr>
            <xdr:cNvPr id="12" name="Tekstvak 11">
              <a:hlinkClick xmlns:r="http://schemas.openxmlformats.org/officeDocument/2006/relationships" r:id="rId4"/>
            </xdr:cNvPr>
            <xdr:cNvSpPr txBox="1"/>
          </xdr:nvSpPr>
          <xdr:spPr>
            <a:xfrm>
              <a:off x="7419975" y="1924050"/>
              <a:ext cx="666750" cy="274160"/>
            </a:xfrm>
            <a:prstGeom prst="rect">
              <a:avLst/>
            </a:prstGeom>
            <a:solidFill>
              <a:srgbClr val="80808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bg1"/>
                  </a:solidFill>
                </a:rPr>
                <a:t>Terug</a:t>
              </a:r>
            </a:p>
          </xdr:txBody>
        </xdr:sp>
      </xdr:grpSp>
    </xdr:grpSp>
    <xdr:clientData/>
  </xdr:twoCellAnchor>
  <xdr:twoCellAnchor editAs="absolute">
    <xdr:from>
      <xdr:col>0</xdr:col>
      <xdr:colOff>142875</xdr:colOff>
      <xdr:row>2</xdr:row>
      <xdr:rowOff>47625</xdr:rowOff>
    </xdr:from>
    <xdr:to>
      <xdr:col>8</xdr:col>
      <xdr:colOff>9525</xdr:colOff>
      <xdr:row>3</xdr:row>
      <xdr:rowOff>142875</xdr:rowOff>
    </xdr:to>
    <xdr:sp macro="" textlink="A1">
      <xdr:nvSpPr>
        <xdr:cNvPr id="13" name="Bladtitel"/>
        <xdr:cNvSpPr txBox="1">
          <a:spLocks noChangeArrowheads="1" noTextEdit="1"/>
        </xdr:cNvSpPr>
      </xdr:nvSpPr>
      <xdr:spPr bwMode="auto">
        <a:xfrm>
          <a:off x="142875" y="428625"/>
          <a:ext cx="5095875" cy="285750"/>
        </a:xfrm>
        <a:prstGeom prst="rect">
          <a:avLst/>
        </a:prstGeom>
        <a:noFill/>
        <a:ln>
          <a:noFill/>
        </a:ln>
        <a:extLst/>
      </xdr:spPr>
      <xdr:txBody>
        <a:bodyPr vertOverflow="clip" wrap="square" lIns="72000" tIns="0" rIns="72000" bIns="36000" anchor="t"/>
        <a:lstStyle/>
        <a:p>
          <a:pPr algn="l" rtl="0">
            <a:defRPr sz="1000"/>
          </a:pPr>
          <a:fld id="{4EE33FB8-F7BA-4E32-9C4E-62025AAA6556}" type="TxLink">
            <a:rPr lang="nl-NL" sz="1600" b="0" i="0" u="none" strike="noStrike" baseline="0">
              <a:solidFill>
                <a:srgbClr val="FFFFFF"/>
              </a:solidFill>
              <a:latin typeface="Verdana"/>
              <a:ea typeface="Verdana"/>
              <a:cs typeface="Verdana"/>
            </a:rPr>
            <a:pPr algn="l" rtl="0">
              <a:defRPr sz="1000"/>
            </a:pPr>
            <a:t>Uw potentie</a:t>
          </a:fld>
          <a:endParaRPr lang="nl-NL" sz="1600" b="0" i="0" u="none" strike="noStrike" baseline="0">
            <a:solidFill>
              <a:srgbClr val="FFFFFF"/>
            </a:solidFill>
            <a:latin typeface="Verdana"/>
            <a:ea typeface="Verdana"/>
            <a:cs typeface="Verdana"/>
          </a:endParaRP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retour@decrux.n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query"/>
  <dimension ref="A1:U826"/>
  <sheetViews>
    <sheetView workbookViewId="0">
      <selection activeCell="A9" sqref="A9"/>
    </sheetView>
  </sheetViews>
  <sheetFormatPr defaultColWidth="9.125" defaultRowHeight="15" x14ac:dyDescent="0.25"/>
  <cols>
    <col min="1" max="1" width="24.25" style="1" customWidth="1"/>
    <col min="2" max="2" width="14" style="1" customWidth="1"/>
    <col min="3" max="3" width="19" style="1" customWidth="1"/>
    <col min="4" max="4" width="19.375" style="1" customWidth="1"/>
    <col min="5" max="5" width="7.125" style="1" customWidth="1"/>
    <col min="6" max="6" width="4" style="1" bestFit="1" customWidth="1"/>
    <col min="7" max="7" width="46.375" style="1" bestFit="1" customWidth="1"/>
    <col min="8" max="10" width="4" style="1" bestFit="1" customWidth="1"/>
    <col min="11" max="11" width="46.375" style="1" bestFit="1" customWidth="1"/>
    <col min="12" max="13" width="3" style="1" bestFit="1" customWidth="1"/>
    <col min="14" max="14" width="4" style="1" bestFit="1" customWidth="1"/>
    <col min="15" max="15" width="32.875" style="1" bestFit="1" customWidth="1"/>
    <col min="16" max="16" width="9.125" style="1"/>
    <col min="17" max="17" width="26.25" style="1" bestFit="1" customWidth="1"/>
    <col min="18" max="18" width="9.125" style="1"/>
    <col min="19" max="19" width="10.625" style="1" bestFit="1" customWidth="1"/>
    <col min="20" max="16384" width="9.125" style="1"/>
  </cols>
  <sheetData>
    <row r="1" spans="1:21" ht="15.75" thickBot="1" x14ac:dyDescent="0.3">
      <c r="A1" s="8" t="s">
        <v>6</v>
      </c>
      <c r="B1" s="8" t="s">
        <v>5</v>
      </c>
      <c r="C1" s="8"/>
      <c r="D1" s="8" t="s">
        <v>4</v>
      </c>
      <c r="G1" s="1" t="s">
        <v>3</v>
      </c>
      <c r="H1" s="1">
        <f>COUNTIF(H2:H39,"&lt;&gt;0")</f>
        <v>3</v>
      </c>
      <c r="I1" s="1">
        <v>1</v>
      </c>
      <c r="K1" s="1" t="s">
        <v>2</v>
      </c>
      <c r="L1" s="1">
        <f>MATCH(I4,J2:J39,)-1</f>
        <v>0</v>
      </c>
      <c r="M1" s="17">
        <v>1</v>
      </c>
      <c r="N1" s="1">
        <v>1</v>
      </c>
      <c r="O1" s="1" t="s">
        <v>1</v>
      </c>
      <c r="P1" s="1">
        <v>1</v>
      </c>
      <c r="Q1" s="1" t="str">
        <f>IF(Niv3Sel=1,"",Niv3Offs+Niv3Sel-2)</f>
        <v/>
      </c>
      <c r="S1" s="8" t="s">
        <v>4</v>
      </c>
      <c r="U1" s="8" t="s">
        <v>4</v>
      </c>
    </row>
    <row r="2" spans="1:21" ht="15.75" x14ac:dyDescent="0.25">
      <c r="A2" s="3" t="s">
        <v>595</v>
      </c>
      <c r="B2" s="42" t="s">
        <v>432</v>
      </c>
      <c r="C2" s="41" t="s">
        <v>15</v>
      </c>
      <c r="D2" s="41"/>
      <c r="F2" s="1">
        <v>2</v>
      </c>
      <c r="G2" s="1" t="str">
        <f t="shared" ref="G2:G39" si="0">INDEX(A:A,F2)</f>
        <v>Concern</v>
      </c>
      <c r="H2" s="1">
        <f t="shared" ref="H2:H39" si="1">COUNTIF(A:A,G2)</f>
        <v>46</v>
      </c>
      <c r="I2" s="1">
        <f>+I1-1</f>
        <v>0</v>
      </c>
      <c r="J2" s="1">
        <f>INDEX(F$2:F$39,I$2)</f>
        <v>2</v>
      </c>
      <c r="K2" s="1" t="str">
        <f t="shared" ref="K2:K39" si="2">INDEX(B:B,J2)</f>
        <v>Advies &amp; Control</v>
      </c>
      <c r="L2" s="1">
        <f t="shared" ref="L2:L39" si="3">COUNTIF(B:B,K2)</f>
        <v>17</v>
      </c>
      <c r="M2" s="1">
        <f>+M1-1</f>
        <v>0</v>
      </c>
      <c r="N2" s="1">
        <f>INDEX(J$2:J$39,M$2)+M6</f>
        <v>2</v>
      </c>
      <c r="O2" s="1" t="str">
        <f t="shared" ref="O2:O33" si="4">INDEX(C:C,N2)</f>
        <v/>
      </c>
      <c r="Q2" s="1" t="e">
        <f>INDEX(C:C,Q1)</f>
        <v>#VALUE!</v>
      </c>
      <c r="S2" s="5" t="str">
        <f>MID(D2,11,255)</f>
        <v/>
      </c>
      <c r="U2" s="5" t="s">
        <v>15</v>
      </c>
    </row>
    <row r="3" spans="1:21" x14ac:dyDescent="0.25">
      <c r="A3" s="3" t="s">
        <v>595</v>
      </c>
      <c r="B3" s="42" t="s">
        <v>432</v>
      </c>
      <c r="C3" s="42" t="s">
        <v>596</v>
      </c>
      <c r="D3" s="42" t="s">
        <v>433</v>
      </c>
      <c r="F3" s="1">
        <f t="shared" ref="F3:F39" si="5">+F2+H2</f>
        <v>48</v>
      </c>
      <c r="G3" s="1" t="str">
        <f t="shared" si="0"/>
        <v>Ruimte</v>
      </c>
      <c r="H3" s="1">
        <f t="shared" si="1"/>
        <v>27</v>
      </c>
      <c r="J3" s="1">
        <f t="shared" ref="J3:J39" si="6">+J2+L2</f>
        <v>19</v>
      </c>
      <c r="K3" s="1" t="str">
        <f t="shared" si="2"/>
        <v>Service</v>
      </c>
      <c r="L3" s="1">
        <f t="shared" si="3"/>
        <v>23</v>
      </c>
      <c r="N3" s="1">
        <f t="shared" ref="N3:N34" si="7">+N2+1</f>
        <v>3</v>
      </c>
      <c r="O3" s="1" t="str">
        <f t="shared" si="4"/>
        <v>Mdwr 1 van Advies &amp; Control</v>
      </c>
      <c r="Q3" s="1" t="e">
        <f>INDEX(D:D,Q1)</f>
        <v>#VALUE!</v>
      </c>
      <c r="S3" s="5" t="str">
        <f t="shared" ref="S3:S66" si="8">MID(D3,11,255)</f>
        <v>ewerker Regie B</v>
      </c>
      <c r="U3" s="5" t="s">
        <v>257</v>
      </c>
    </row>
    <row r="4" spans="1:21" x14ac:dyDescent="0.25">
      <c r="A4" s="3" t="s">
        <v>595</v>
      </c>
      <c r="B4" s="42" t="s">
        <v>432</v>
      </c>
      <c r="C4" s="42" t="s">
        <v>597</v>
      </c>
      <c r="D4" s="42" t="s">
        <v>434</v>
      </c>
      <c r="F4" s="1">
        <f t="shared" si="5"/>
        <v>75</v>
      </c>
      <c r="G4" s="1" t="str">
        <f t="shared" si="0"/>
        <v>Beleid</v>
      </c>
      <c r="H4" s="1">
        <f t="shared" si="1"/>
        <v>52</v>
      </c>
      <c r="I4" s="1">
        <f>INDEX(F$2:F$39,I$2+1)</f>
        <v>2</v>
      </c>
      <c r="J4" s="1">
        <f t="shared" si="6"/>
        <v>42</v>
      </c>
      <c r="K4" s="1" t="str">
        <f t="shared" si="2"/>
        <v>Management</v>
      </c>
      <c r="L4" s="1">
        <f t="shared" si="3"/>
        <v>2</v>
      </c>
      <c r="M4" s="1">
        <f>INDEX(J$2:J$39,M$2+1)-INDEX(J$2:J$39,M$2)-M6</f>
        <v>-40</v>
      </c>
      <c r="N4" s="1">
        <f t="shared" si="7"/>
        <v>4</v>
      </c>
      <c r="O4" s="1" t="str">
        <f t="shared" si="4"/>
        <v>Mdwr 2 van Advies &amp; Control</v>
      </c>
      <c r="P4" s="17" t="s">
        <v>327</v>
      </c>
      <c r="Q4" s="1" t="e">
        <f>MATCH(Q3,pbase!A:A,)</f>
        <v>#VALUE!</v>
      </c>
      <c r="S4" s="5" t="str">
        <f t="shared" si="8"/>
        <v xml:space="preserve"> Administratie B</v>
      </c>
      <c r="U4" s="5" t="s">
        <v>121</v>
      </c>
    </row>
    <row r="5" spans="1:21" x14ac:dyDescent="0.25">
      <c r="A5" s="3" t="s">
        <v>595</v>
      </c>
      <c r="B5" s="42" t="s">
        <v>432</v>
      </c>
      <c r="C5" s="42" t="s">
        <v>598</v>
      </c>
      <c r="D5" s="42" t="s">
        <v>434</v>
      </c>
      <c r="F5" s="1">
        <f t="shared" si="5"/>
        <v>127</v>
      </c>
      <c r="G5" s="1">
        <f t="shared" si="0"/>
        <v>0</v>
      </c>
      <c r="H5" s="1">
        <f t="shared" si="1"/>
        <v>0</v>
      </c>
      <c r="J5" s="1">
        <f t="shared" si="6"/>
        <v>44</v>
      </c>
      <c r="K5" s="1" t="str">
        <f t="shared" si="2"/>
        <v>Afdelingsleiders</v>
      </c>
      <c r="L5" s="1">
        <f t="shared" si="3"/>
        <v>4</v>
      </c>
      <c r="N5" s="1">
        <f t="shared" si="7"/>
        <v>5</v>
      </c>
      <c r="O5" s="1" t="str">
        <f t="shared" si="4"/>
        <v>Mdwr 3 van Advies &amp; Control</v>
      </c>
      <c r="P5" s="17" t="s">
        <v>328</v>
      </c>
      <c r="Q5" s="1" t="e">
        <f>+Q1+R5</f>
        <v>#VALUE!</v>
      </c>
      <c r="R5" s="1">
        <v>13</v>
      </c>
      <c r="S5" s="5" t="str">
        <f t="shared" si="8"/>
        <v xml:space="preserve"> Administratie B</v>
      </c>
      <c r="U5" s="5" t="s">
        <v>35</v>
      </c>
    </row>
    <row r="6" spans="1:21" x14ac:dyDescent="0.25">
      <c r="A6" s="3" t="s">
        <v>595</v>
      </c>
      <c r="B6" s="42" t="s">
        <v>432</v>
      </c>
      <c r="C6" s="42" t="s">
        <v>599</v>
      </c>
      <c r="D6" s="42" t="s">
        <v>434</v>
      </c>
      <c r="F6" s="1">
        <f t="shared" si="5"/>
        <v>127</v>
      </c>
      <c r="G6" s="1">
        <f t="shared" si="0"/>
        <v>0</v>
      </c>
      <c r="H6" s="1">
        <f t="shared" si="1"/>
        <v>0</v>
      </c>
      <c r="J6" s="1">
        <f t="shared" si="6"/>
        <v>48</v>
      </c>
      <c r="K6" s="1" t="str">
        <f t="shared" si="2"/>
        <v>Beheer</v>
      </c>
      <c r="L6" s="1">
        <f t="shared" si="3"/>
        <v>13</v>
      </c>
      <c r="M6" s="1">
        <f>(Niv2Sel=2)*1</f>
        <v>0</v>
      </c>
      <c r="N6" s="1">
        <f t="shared" si="7"/>
        <v>6</v>
      </c>
      <c r="O6" s="1" t="str">
        <f t="shared" si="4"/>
        <v>Mdwr 4 van Advies &amp; Control</v>
      </c>
      <c r="P6" s="17" t="s">
        <v>329</v>
      </c>
      <c r="Q6" s="1">
        <f>+R6+Niv1Sel</f>
        <v>18</v>
      </c>
      <c r="R6" s="1">
        <v>17</v>
      </c>
      <c r="S6" s="5" t="str">
        <f t="shared" si="8"/>
        <v xml:space="preserve"> Administratie B</v>
      </c>
      <c r="U6" s="5" t="s">
        <v>50</v>
      </c>
    </row>
    <row r="7" spans="1:21" x14ac:dyDescent="0.25">
      <c r="A7" s="3" t="s">
        <v>595</v>
      </c>
      <c r="B7" s="42" t="s">
        <v>432</v>
      </c>
      <c r="C7" s="42" t="s">
        <v>600</v>
      </c>
      <c r="D7" s="42" t="s">
        <v>435</v>
      </c>
      <c r="F7" s="1">
        <f t="shared" si="5"/>
        <v>127</v>
      </c>
      <c r="G7" s="1">
        <f t="shared" si="0"/>
        <v>0</v>
      </c>
      <c r="H7" s="1">
        <f t="shared" si="1"/>
        <v>0</v>
      </c>
      <c r="J7" s="1">
        <f t="shared" si="6"/>
        <v>61</v>
      </c>
      <c r="K7" s="1" t="str">
        <f t="shared" si="2"/>
        <v>Buitendienst</v>
      </c>
      <c r="L7" s="1">
        <f t="shared" si="3"/>
        <v>14</v>
      </c>
      <c r="N7" s="1">
        <f t="shared" si="7"/>
        <v>7</v>
      </c>
      <c r="O7" s="1" t="str">
        <f t="shared" si="4"/>
        <v>Mdwr 5 van Advies &amp; Control</v>
      </c>
      <c r="P7" s="17" t="s">
        <v>330</v>
      </c>
      <c r="Q7" s="1">
        <f>+R7+Niv1Sel-1</f>
        <v>19</v>
      </c>
      <c r="R7" s="1">
        <v>19</v>
      </c>
      <c r="S7" s="5" t="str">
        <f t="shared" si="8"/>
        <v xml:space="preserve"> Juridisch B</v>
      </c>
      <c r="U7" s="5" t="s">
        <v>277</v>
      </c>
    </row>
    <row r="8" spans="1:21" x14ac:dyDescent="0.25">
      <c r="A8" s="3" t="s">
        <v>595</v>
      </c>
      <c r="B8" s="42" t="s">
        <v>432</v>
      </c>
      <c r="C8" s="42" t="s">
        <v>601</v>
      </c>
      <c r="D8" s="42" t="s">
        <v>436</v>
      </c>
      <c r="F8" s="1">
        <f t="shared" si="5"/>
        <v>127</v>
      </c>
      <c r="G8" s="1">
        <f t="shared" si="0"/>
        <v>0</v>
      </c>
      <c r="H8" s="1">
        <f t="shared" si="1"/>
        <v>0</v>
      </c>
      <c r="J8" s="1">
        <f t="shared" si="6"/>
        <v>75</v>
      </c>
      <c r="K8" s="1" t="str">
        <f t="shared" si="2"/>
        <v>Ontwikkeling</v>
      </c>
      <c r="L8" s="1">
        <f t="shared" si="3"/>
        <v>15</v>
      </c>
      <c r="N8" s="1">
        <f t="shared" si="7"/>
        <v>8</v>
      </c>
      <c r="O8" s="1" t="str">
        <f t="shared" si="4"/>
        <v>Mdwr 6 van Advies &amp; Control</v>
      </c>
      <c r="S8" s="5" t="str">
        <f t="shared" si="8"/>
        <v xml:space="preserve"> Dienstverlening A</v>
      </c>
      <c r="U8" s="5" t="s">
        <v>123</v>
      </c>
    </row>
    <row r="9" spans="1:21" x14ac:dyDescent="0.25">
      <c r="A9" s="3" t="s">
        <v>595</v>
      </c>
      <c r="B9" s="42" t="s">
        <v>432</v>
      </c>
      <c r="C9" s="42" t="s">
        <v>602</v>
      </c>
      <c r="D9" s="42" t="s">
        <v>437</v>
      </c>
      <c r="F9" s="1">
        <f t="shared" si="5"/>
        <v>127</v>
      </c>
      <c r="G9" s="1">
        <f t="shared" si="0"/>
        <v>0</v>
      </c>
      <c r="H9" s="1">
        <f t="shared" si="1"/>
        <v>0</v>
      </c>
      <c r="J9" s="1">
        <f t="shared" si="6"/>
        <v>90</v>
      </c>
      <c r="K9" s="1" t="str">
        <f t="shared" si="2"/>
        <v>Vergunningen</v>
      </c>
      <c r="L9" s="1">
        <f t="shared" si="3"/>
        <v>14</v>
      </c>
      <c r="N9" s="1">
        <f t="shared" si="7"/>
        <v>9</v>
      </c>
      <c r="O9" s="1" t="str">
        <f t="shared" si="4"/>
        <v>Mdwr 7 van Advies &amp; Control</v>
      </c>
      <c r="S9" s="5" t="str">
        <f t="shared" si="8"/>
        <v xml:space="preserve"> Beleid en Ontwerp B</v>
      </c>
      <c r="U9" s="5" t="s">
        <v>179</v>
      </c>
    </row>
    <row r="10" spans="1:21" x14ac:dyDescent="0.25">
      <c r="A10" s="3" t="s">
        <v>595</v>
      </c>
      <c r="B10" s="42" t="s">
        <v>432</v>
      </c>
      <c r="C10" s="42" t="s">
        <v>603</v>
      </c>
      <c r="D10" s="42" t="s">
        <v>438</v>
      </c>
      <c r="F10" s="1">
        <f t="shared" si="5"/>
        <v>127</v>
      </c>
      <c r="G10" s="1">
        <f t="shared" si="0"/>
        <v>0</v>
      </c>
      <c r="H10" s="1">
        <f t="shared" si="1"/>
        <v>0</v>
      </c>
      <c r="J10" s="1">
        <f t="shared" si="6"/>
        <v>104</v>
      </c>
      <c r="K10" s="1" t="str">
        <f t="shared" si="2"/>
        <v>Voorzieningen</v>
      </c>
      <c r="L10" s="1">
        <f t="shared" si="3"/>
        <v>23</v>
      </c>
      <c r="N10" s="1">
        <f t="shared" si="7"/>
        <v>10</v>
      </c>
      <c r="O10" s="1" t="str">
        <f t="shared" si="4"/>
        <v>Mdwr 8 van Advies &amp; Control</v>
      </c>
      <c r="S10" s="5" t="str">
        <f t="shared" si="8"/>
        <v xml:space="preserve"> Administratie A</v>
      </c>
      <c r="U10" s="5" t="s">
        <v>269</v>
      </c>
    </row>
    <row r="11" spans="1:21" x14ac:dyDescent="0.25">
      <c r="A11" s="3" t="s">
        <v>595</v>
      </c>
      <c r="B11" s="42" t="s">
        <v>432</v>
      </c>
      <c r="C11" s="42" t="s">
        <v>604</v>
      </c>
      <c r="D11" s="42" t="s">
        <v>439</v>
      </c>
      <c r="F11" s="1">
        <f t="shared" si="5"/>
        <v>127</v>
      </c>
      <c r="G11" s="1">
        <f t="shared" si="0"/>
        <v>0</v>
      </c>
      <c r="H11" s="1">
        <f t="shared" si="1"/>
        <v>0</v>
      </c>
      <c r="J11" s="1">
        <f t="shared" si="6"/>
        <v>127</v>
      </c>
      <c r="K11" s="1">
        <f t="shared" si="2"/>
        <v>0</v>
      </c>
      <c r="L11" s="1">
        <f t="shared" si="3"/>
        <v>0</v>
      </c>
      <c r="N11" s="1">
        <f t="shared" si="7"/>
        <v>11</v>
      </c>
      <c r="O11" s="1" t="str">
        <f t="shared" si="4"/>
        <v>Mdwr 9 van Advies &amp; Control</v>
      </c>
      <c r="S11" s="5" t="str">
        <f t="shared" si="8"/>
        <v xml:space="preserve"> Dienstverlening C</v>
      </c>
      <c r="U11" s="5" t="s">
        <v>227</v>
      </c>
    </row>
    <row r="12" spans="1:21" x14ac:dyDescent="0.25">
      <c r="A12" s="3" t="s">
        <v>595</v>
      </c>
      <c r="B12" s="42" t="s">
        <v>432</v>
      </c>
      <c r="C12" s="42" t="s">
        <v>605</v>
      </c>
      <c r="D12" s="42" t="s">
        <v>433</v>
      </c>
      <c r="F12" s="1">
        <f t="shared" si="5"/>
        <v>127</v>
      </c>
      <c r="G12" s="1">
        <f t="shared" si="0"/>
        <v>0</v>
      </c>
      <c r="H12" s="1">
        <f t="shared" si="1"/>
        <v>0</v>
      </c>
      <c r="J12" s="1">
        <f t="shared" si="6"/>
        <v>127</v>
      </c>
      <c r="K12" s="1">
        <f t="shared" si="2"/>
        <v>0</v>
      </c>
      <c r="L12" s="1">
        <f t="shared" si="3"/>
        <v>0</v>
      </c>
      <c r="N12" s="1">
        <f t="shared" si="7"/>
        <v>12</v>
      </c>
      <c r="O12" s="1" t="str">
        <f t="shared" si="4"/>
        <v>Mdwr 10 van Advies &amp; Control</v>
      </c>
      <c r="S12" s="5" t="str">
        <f t="shared" si="8"/>
        <v>ewerker Regie B</v>
      </c>
      <c r="U12" s="5" t="s">
        <v>17</v>
      </c>
    </row>
    <row r="13" spans="1:21" x14ac:dyDescent="0.25">
      <c r="A13" s="3" t="s">
        <v>595</v>
      </c>
      <c r="B13" s="42" t="s">
        <v>432</v>
      </c>
      <c r="C13" s="42" t="s">
        <v>606</v>
      </c>
      <c r="D13" s="42" t="s">
        <v>438</v>
      </c>
      <c r="F13" s="1">
        <f t="shared" si="5"/>
        <v>127</v>
      </c>
      <c r="G13" s="1">
        <f t="shared" si="0"/>
        <v>0</v>
      </c>
      <c r="H13" s="1">
        <f t="shared" si="1"/>
        <v>0</v>
      </c>
      <c r="J13" s="1">
        <f t="shared" si="6"/>
        <v>127</v>
      </c>
      <c r="K13" s="1">
        <f t="shared" si="2"/>
        <v>0</v>
      </c>
      <c r="L13" s="1">
        <f t="shared" si="3"/>
        <v>0</v>
      </c>
      <c r="N13" s="1">
        <f t="shared" si="7"/>
        <v>13</v>
      </c>
      <c r="O13" s="1" t="str">
        <f t="shared" si="4"/>
        <v>Mdwr 11 van Advies &amp; Control</v>
      </c>
      <c r="S13" s="5" t="str">
        <f t="shared" si="8"/>
        <v xml:space="preserve"> Administratie A</v>
      </c>
      <c r="U13" s="5" t="s">
        <v>156</v>
      </c>
    </row>
    <row r="14" spans="1:21" x14ac:dyDescent="0.25">
      <c r="A14" s="3" t="s">
        <v>595</v>
      </c>
      <c r="B14" s="42" t="s">
        <v>432</v>
      </c>
      <c r="C14" s="42" t="s">
        <v>607</v>
      </c>
      <c r="D14" s="42" t="s">
        <v>436</v>
      </c>
      <c r="F14" s="1">
        <f t="shared" si="5"/>
        <v>127</v>
      </c>
      <c r="G14" s="1">
        <f t="shared" si="0"/>
        <v>0</v>
      </c>
      <c r="H14" s="1">
        <f t="shared" si="1"/>
        <v>0</v>
      </c>
      <c r="J14" s="1">
        <f t="shared" si="6"/>
        <v>127</v>
      </c>
      <c r="K14" s="1">
        <f t="shared" si="2"/>
        <v>0</v>
      </c>
      <c r="L14" s="1">
        <f t="shared" si="3"/>
        <v>0</v>
      </c>
      <c r="N14" s="1">
        <f t="shared" si="7"/>
        <v>14</v>
      </c>
      <c r="O14" s="1" t="str">
        <f t="shared" si="4"/>
        <v>Mdwr 12 van Advies &amp; Control</v>
      </c>
      <c r="S14" s="5" t="str">
        <f t="shared" si="8"/>
        <v xml:space="preserve"> Dienstverlening A</v>
      </c>
      <c r="U14" s="5" t="s">
        <v>180</v>
      </c>
    </row>
    <row r="15" spans="1:21" x14ac:dyDescent="0.25">
      <c r="A15" s="3" t="s">
        <v>595</v>
      </c>
      <c r="B15" s="42" t="s">
        <v>432</v>
      </c>
      <c r="C15" s="42" t="s">
        <v>608</v>
      </c>
      <c r="D15" s="42" t="s">
        <v>440</v>
      </c>
      <c r="F15" s="1">
        <f t="shared" si="5"/>
        <v>127</v>
      </c>
      <c r="G15" s="1">
        <f t="shared" si="0"/>
        <v>0</v>
      </c>
      <c r="H15" s="1">
        <f t="shared" si="1"/>
        <v>0</v>
      </c>
      <c r="J15" s="1">
        <f t="shared" si="6"/>
        <v>127</v>
      </c>
      <c r="K15" s="1">
        <f t="shared" si="2"/>
        <v>0</v>
      </c>
      <c r="L15" s="1">
        <f t="shared" si="3"/>
        <v>0</v>
      </c>
      <c r="N15" s="1">
        <f t="shared" si="7"/>
        <v>15</v>
      </c>
      <c r="O15" s="1" t="str">
        <f t="shared" si="4"/>
        <v>Mdwr 13 van Advies &amp; Control</v>
      </c>
      <c r="S15" s="5" t="str">
        <f t="shared" si="8"/>
        <v xml:space="preserve"> Juridisch A</v>
      </c>
      <c r="U15" s="5" t="s">
        <v>95</v>
      </c>
    </row>
    <row r="16" spans="1:21" x14ac:dyDescent="0.25">
      <c r="A16" s="3" t="s">
        <v>595</v>
      </c>
      <c r="B16" s="42" t="s">
        <v>432</v>
      </c>
      <c r="C16" s="42" t="s">
        <v>609</v>
      </c>
      <c r="D16" s="42" t="s">
        <v>437</v>
      </c>
      <c r="F16" s="1">
        <f t="shared" si="5"/>
        <v>127</v>
      </c>
      <c r="G16" s="1">
        <f t="shared" si="0"/>
        <v>0</v>
      </c>
      <c r="H16" s="1">
        <f t="shared" si="1"/>
        <v>0</v>
      </c>
      <c r="J16" s="1">
        <f t="shared" si="6"/>
        <v>127</v>
      </c>
      <c r="K16" s="1">
        <f t="shared" si="2"/>
        <v>0</v>
      </c>
      <c r="L16" s="1">
        <f t="shared" si="3"/>
        <v>0</v>
      </c>
      <c r="N16" s="1">
        <f t="shared" si="7"/>
        <v>16</v>
      </c>
      <c r="O16" s="1" t="str">
        <f t="shared" si="4"/>
        <v>Mdwr 14 van Advies &amp; Control</v>
      </c>
      <c r="S16" s="5" t="str">
        <f t="shared" si="8"/>
        <v xml:space="preserve"> Beleid en Ontwerp B</v>
      </c>
      <c r="U16" s="5" t="s">
        <v>150</v>
      </c>
    </row>
    <row r="17" spans="1:21" x14ac:dyDescent="0.25">
      <c r="A17" s="3" t="s">
        <v>595</v>
      </c>
      <c r="B17" s="42" t="s">
        <v>432</v>
      </c>
      <c r="C17" s="42" t="s">
        <v>610</v>
      </c>
      <c r="D17" s="42" t="s">
        <v>436</v>
      </c>
      <c r="F17" s="1">
        <f t="shared" si="5"/>
        <v>127</v>
      </c>
      <c r="G17" s="1">
        <f t="shared" si="0"/>
        <v>0</v>
      </c>
      <c r="H17" s="1">
        <f t="shared" si="1"/>
        <v>0</v>
      </c>
      <c r="J17" s="1">
        <f t="shared" si="6"/>
        <v>127</v>
      </c>
      <c r="K17" s="1">
        <f t="shared" si="2"/>
        <v>0</v>
      </c>
      <c r="L17" s="1">
        <f t="shared" si="3"/>
        <v>0</v>
      </c>
      <c r="N17" s="1">
        <f t="shared" si="7"/>
        <v>17</v>
      </c>
      <c r="O17" s="1" t="str">
        <f t="shared" si="4"/>
        <v>Mdwr 15 van Advies &amp; Control</v>
      </c>
      <c r="S17" s="5" t="str">
        <f t="shared" si="8"/>
        <v xml:space="preserve"> Dienstverlening A</v>
      </c>
      <c r="U17" s="5" t="s">
        <v>240</v>
      </c>
    </row>
    <row r="18" spans="1:21" x14ac:dyDescent="0.25">
      <c r="A18" s="3" t="s">
        <v>595</v>
      </c>
      <c r="B18" s="42" t="s">
        <v>432</v>
      </c>
      <c r="C18" s="42" t="s">
        <v>611</v>
      </c>
      <c r="D18" s="42" t="s">
        <v>438</v>
      </c>
      <c r="F18" s="1">
        <f t="shared" si="5"/>
        <v>127</v>
      </c>
      <c r="G18" s="1">
        <f t="shared" si="0"/>
        <v>0</v>
      </c>
      <c r="H18" s="1">
        <f t="shared" si="1"/>
        <v>0</v>
      </c>
      <c r="J18" s="1">
        <f t="shared" si="6"/>
        <v>127</v>
      </c>
      <c r="K18" s="1">
        <f t="shared" si="2"/>
        <v>0</v>
      </c>
      <c r="L18" s="1">
        <f t="shared" si="3"/>
        <v>0</v>
      </c>
      <c r="N18" s="1">
        <f t="shared" si="7"/>
        <v>18</v>
      </c>
      <c r="O18" s="1" t="str">
        <f t="shared" si="4"/>
        <v>Mdwr 16 van Advies &amp; Control</v>
      </c>
      <c r="S18" s="5" t="str">
        <f t="shared" si="8"/>
        <v xml:space="preserve"> Administratie A</v>
      </c>
      <c r="U18" s="5" t="s">
        <v>211</v>
      </c>
    </row>
    <row r="19" spans="1:21" x14ac:dyDescent="0.25">
      <c r="A19" s="3" t="s">
        <v>595</v>
      </c>
      <c r="B19" s="42" t="s">
        <v>441</v>
      </c>
      <c r="C19" s="42" t="s">
        <v>612</v>
      </c>
      <c r="D19" s="42" t="s">
        <v>439</v>
      </c>
      <c r="F19" s="1">
        <f t="shared" si="5"/>
        <v>127</v>
      </c>
      <c r="G19" s="1">
        <f t="shared" si="0"/>
        <v>0</v>
      </c>
      <c r="H19" s="1">
        <f t="shared" si="1"/>
        <v>0</v>
      </c>
      <c r="J19" s="1">
        <f t="shared" si="6"/>
        <v>127</v>
      </c>
      <c r="K19" s="1">
        <f t="shared" si="2"/>
        <v>0</v>
      </c>
      <c r="L19" s="1">
        <f t="shared" si="3"/>
        <v>0</v>
      </c>
      <c r="N19" s="1">
        <f t="shared" si="7"/>
        <v>19</v>
      </c>
      <c r="O19" s="1" t="str">
        <f t="shared" si="4"/>
        <v>Mdwr 1 van Service</v>
      </c>
      <c r="S19" s="5" t="str">
        <f t="shared" si="8"/>
        <v xml:space="preserve"> Dienstverlening C</v>
      </c>
      <c r="U19" s="5" t="s">
        <v>28</v>
      </c>
    </row>
    <row r="20" spans="1:21" x14ac:dyDescent="0.25">
      <c r="A20" s="3" t="s">
        <v>595</v>
      </c>
      <c r="B20" s="42" t="s">
        <v>441</v>
      </c>
      <c r="C20" s="42" t="s">
        <v>613</v>
      </c>
      <c r="D20" s="42" t="s">
        <v>442</v>
      </c>
      <c r="F20" s="1">
        <f t="shared" si="5"/>
        <v>127</v>
      </c>
      <c r="G20" s="1">
        <f t="shared" si="0"/>
        <v>0</v>
      </c>
      <c r="H20" s="1">
        <f t="shared" si="1"/>
        <v>0</v>
      </c>
      <c r="J20" s="1">
        <f t="shared" si="6"/>
        <v>127</v>
      </c>
      <c r="K20" s="1">
        <f t="shared" si="2"/>
        <v>0</v>
      </c>
      <c r="L20" s="1">
        <f t="shared" si="3"/>
        <v>0</v>
      </c>
      <c r="N20" s="1">
        <f t="shared" si="7"/>
        <v>20</v>
      </c>
      <c r="O20" s="1" t="str">
        <f t="shared" si="4"/>
        <v>Mdwr 2 van Service</v>
      </c>
      <c r="S20" s="5" t="str">
        <f t="shared" si="8"/>
        <v xml:space="preserve"> Dienstverlening B</v>
      </c>
      <c r="U20" s="5" t="s">
        <v>242</v>
      </c>
    </row>
    <row r="21" spans="1:21" x14ac:dyDescent="0.25">
      <c r="A21" s="3" t="s">
        <v>595</v>
      </c>
      <c r="B21" s="42" t="s">
        <v>441</v>
      </c>
      <c r="C21" s="42" t="s">
        <v>614</v>
      </c>
      <c r="D21" s="42" t="s">
        <v>442</v>
      </c>
      <c r="F21" s="1">
        <f t="shared" si="5"/>
        <v>127</v>
      </c>
      <c r="G21" s="1">
        <f t="shared" si="0"/>
        <v>0</v>
      </c>
      <c r="H21" s="1">
        <f t="shared" si="1"/>
        <v>0</v>
      </c>
      <c r="J21" s="1">
        <f t="shared" si="6"/>
        <v>127</v>
      </c>
      <c r="K21" s="1">
        <f t="shared" si="2"/>
        <v>0</v>
      </c>
      <c r="L21" s="1">
        <f t="shared" si="3"/>
        <v>0</v>
      </c>
      <c r="N21" s="1">
        <f t="shared" si="7"/>
        <v>21</v>
      </c>
      <c r="O21" s="1" t="str">
        <f t="shared" si="4"/>
        <v>Mdwr 3 van Service</v>
      </c>
      <c r="S21" s="5" t="str">
        <f t="shared" si="8"/>
        <v xml:space="preserve"> Dienstverlening B</v>
      </c>
      <c r="U21" s="5" t="s">
        <v>303</v>
      </c>
    </row>
    <row r="22" spans="1:21" x14ac:dyDescent="0.25">
      <c r="A22" s="3" t="s">
        <v>595</v>
      </c>
      <c r="B22" s="42" t="s">
        <v>441</v>
      </c>
      <c r="C22" s="42" t="s">
        <v>615</v>
      </c>
      <c r="D22" s="42" t="s">
        <v>443</v>
      </c>
      <c r="F22" s="1">
        <f t="shared" si="5"/>
        <v>127</v>
      </c>
      <c r="G22" s="1">
        <f t="shared" si="0"/>
        <v>0</v>
      </c>
      <c r="H22" s="1">
        <f t="shared" si="1"/>
        <v>0</v>
      </c>
      <c r="J22" s="1">
        <f t="shared" si="6"/>
        <v>127</v>
      </c>
      <c r="K22" s="1">
        <f t="shared" si="2"/>
        <v>0</v>
      </c>
      <c r="L22" s="1">
        <f t="shared" si="3"/>
        <v>0</v>
      </c>
      <c r="N22" s="1">
        <f t="shared" si="7"/>
        <v>22</v>
      </c>
      <c r="O22" s="1" t="str">
        <f t="shared" si="4"/>
        <v>Mdwr 4 van Service</v>
      </c>
      <c r="S22" s="5" t="str">
        <f t="shared" si="8"/>
        <v xml:space="preserve"> Dienstverlening D</v>
      </c>
      <c r="U22" s="5" t="s">
        <v>255</v>
      </c>
    </row>
    <row r="23" spans="1:21" x14ac:dyDescent="0.25">
      <c r="A23" s="3" t="s">
        <v>595</v>
      </c>
      <c r="B23" s="42" t="s">
        <v>441</v>
      </c>
      <c r="C23" s="42" t="s">
        <v>616</v>
      </c>
      <c r="D23" s="42" t="s">
        <v>436</v>
      </c>
      <c r="F23" s="1">
        <f t="shared" si="5"/>
        <v>127</v>
      </c>
      <c r="G23" s="1">
        <f t="shared" si="0"/>
        <v>0</v>
      </c>
      <c r="H23" s="1">
        <f t="shared" si="1"/>
        <v>0</v>
      </c>
      <c r="J23" s="1">
        <f t="shared" si="6"/>
        <v>127</v>
      </c>
      <c r="K23" s="1">
        <f t="shared" si="2"/>
        <v>0</v>
      </c>
      <c r="L23" s="1">
        <f t="shared" si="3"/>
        <v>0</v>
      </c>
      <c r="N23" s="1">
        <f t="shared" si="7"/>
        <v>23</v>
      </c>
      <c r="O23" s="1" t="str">
        <f t="shared" si="4"/>
        <v>Mdwr 5 van Service</v>
      </c>
      <c r="S23" s="5" t="str">
        <f t="shared" si="8"/>
        <v xml:space="preserve"> Dienstverlening A</v>
      </c>
      <c r="U23" s="5" t="s">
        <v>288</v>
      </c>
    </row>
    <row r="24" spans="1:21" x14ac:dyDescent="0.25">
      <c r="A24" s="3" t="s">
        <v>595</v>
      </c>
      <c r="B24" s="42" t="s">
        <v>441</v>
      </c>
      <c r="C24" s="42" t="s">
        <v>617</v>
      </c>
      <c r="D24" s="42" t="s">
        <v>444</v>
      </c>
      <c r="F24" s="1">
        <f t="shared" si="5"/>
        <v>127</v>
      </c>
      <c r="G24" s="1">
        <f t="shared" si="0"/>
        <v>0</v>
      </c>
      <c r="H24" s="1">
        <f t="shared" si="1"/>
        <v>0</v>
      </c>
      <c r="J24" s="1">
        <f t="shared" si="6"/>
        <v>127</v>
      </c>
      <c r="K24" s="1">
        <f t="shared" si="2"/>
        <v>0</v>
      </c>
      <c r="L24" s="1">
        <f t="shared" si="3"/>
        <v>0</v>
      </c>
      <c r="N24" s="1">
        <f t="shared" si="7"/>
        <v>24</v>
      </c>
      <c r="O24" s="1" t="str">
        <f t="shared" si="4"/>
        <v>Mdwr 6 van Service</v>
      </c>
      <c r="S24" s="5" t="str">
        <f t="shared" si="8"/>
        <v xml:space="preserve"> Dienstverlening E</v>
      </c>
      <c r="U24" s="5" t="s">
        <v>260</v>
      </c>
    </row>
    <row r="25" spans="1:21" x14ac:dyDescent="0.25">
      <c r="A25" s="3" t="s">
        <v>595</v>
      </c>
      <c r="B25" s="42" t="s">
        <v>441</v>
      </c>
      <c r="C25" s="42" t="s">
        <v>618</v>
      </c>
      <c r="D25" s="42" t="s">
        <v>445</v>
      </c>
      <c r="F25" s="1">
        <f t="shared" si="5"/>
        <v>127</v>
      </c>
      <c r="G25" s="1">
        <f t="shared" si="0"/>
        <v>0</v>
      </c>
      <c r="H25" s="1">
        <f t="shared" si="1"/>
        <v>0</v>
      </c>
      <c r="J25" s="1">
        <f t="shared" si="6"/>
        <v>127</v>
      </c>
      <c r="K25" s="1">
        <f t="shared" si="2"/>
        <v>0</v>
      </c>
      <c r="L25" s="1">
        <f t="shared" si="3"/>
        <v>0</v>
      </c>
      <c r="N25" s="1">
        <f t="shared" si="7"/>
        <v>25</v>
      </c>
      <c r="O25" s="1" t="str">
        <f t="shared" si="4"/>
        <v>Mdwr 7 van Service</v>
      </c>
      <c r="S25" s="5" t="str">
        <f t="shared" si="8"/>
        <v xml:space="preserve"> Beleid en Ontwerp A</v>
      </c>
      <c r="U25" s="5" t="s">
        <v>84</v>
      </c>
    </row>
    <row r="26" spans="1:21" x14ac:dyDescent="0.25">
      <c r="A26" s="3" t="s">
        <v>595</v>
      </c>
      <c r="B26" s="42" t="s">
        <v>441</v>
      </c>
      <c r="C26" s="42" t="s">
        <v>619</v>
      </c>
      <c r="D26" s="42" t="s">
        <v>446</v>
      </c>
      <c r="F26" s="1">
        <f t="shared" si="5"/>
        <v>127</v>
      </c>
      <c r="G26" s="1">
        <f t="shared" si="0"/>
        <v>0</v>
      </c>
      <c r="H26" s="1">
        <f t="shared" si="1"/>
        <v>0</v>
      </c>
      <c r="J26" s="1">
        <f t="shared" si="6"/>
        <v>127</v>
      </c>
      <c r="K26" s="1">
        <f t="shared" si="2"/>
        <v>0</v>
      </c>
      <c r="L26" s="1">
        <f t="shared" si="3"/>
        <v>0</v>
      </c>
      <c r="N26" s="1">
        <f t="shared" si="7"/>
        <v>26</v>
      </c>
      <c r="O26" s="1" t="str">
        <f t="shared" si="4"/>
        <v>Mdwr 8 van Service</v>
      </c>
      <c r="S26" s="5" t="str">
        <f t="shared" si="8"/>
        <v xml:space="preserve"> Techniek B</v>
      </c>
      <c r="U26" s="5" t="s">
        <v>259</v>
      </c>
    </row>
    <row r="27" spans="1:21" x14ac:dyDescent="0.25">
      <c r="A27" s="3" t="s">
        <v>595</v>
      </c>
      <c r="B27" s="42" t="s">
        <v>441</v>
      </c>
      <c r="C27" s="42" t="s">
        <v>620</v>
      </c>
      <c r="D27" s="42" t="s">
        <v>437</v>
      </c>
      <c r="F27" s="1">
        <f t="shared" si="5"/>
        <v>127</v>
      </c>
      <c r="G27" s="1">
        <f t="shared" si="0"/>
        <v>0</v>
      </c>
      <c r="H27" s="1">
        <f t="shared" si="1"/>
        <v>0</v>
      </c>
      <c r="J27" s="1">
        <f t="shared" si="6"/>
        <v>127</v>
      </c>
      <c r="K27" s="1">
        <f t="shared" si="2"/>
        <v>0</v>
      </c>
      <c r="L27" s="1">
        <f t="shared" si="3"/>
        <v>0</v>
      </c>
      <c r="N27" s="1">
        <f t="shared" si="7"/>
        <v>27</v>
      </c>
      <c r="O27" s="1" t="str">
        <f t="shared" si="4"/>
        <v>Mdwr 9 van Service</v>
      </c>
      <c r="S27" s="5" t="str">
        <f t="shared" si="8"/>
        <v xml:space="preserve"> Beleid en Ontwerp B</v>
      </c>
      <c r="U27" s="5" t="s">
        <v>307</v>
      </c>
    </row>
    <row r="28" spans="1:21" x14ac:dyDescent="0.25">
      <c r="A28" s="3" t="s">
        <v>595</v>
      </c>
      <c r="B28" s="42" t="s">
        <v>441</v>
      </c>
      <c r="C28" s="42" t="s">
        <v>621</v>
      </c>
      <c r="D28" s="42" t="s">
        <v>443</v>
      </c>
      <c r="F28" s="1">
        <f t="shared" si="5"/>
        <v>127</v>
      </c>
      <c r="G28" s="1">
        <f t="shared" si="0"/>
        <v>0</v>
      </c>
      <c r="H28" s="1">
        <f t="shared" si="1"/>
        <v>0</v>
      </c>
      <c r="J28" s="1">
        <f t="shared" si="6"/>
        <v>127</v>
      </c>
      <c r="K28" s="1">
        <f t="shared" si="2"/>
        <v>0</v>
      </c>
      <c r="L28" s="1">
        <f t="shared" si="3"/>
        <v>0</v>
      </c>
      <c r="N28" s="1">
        <f t="shared" si="7"/>
        <v>28</v>
      </c>
      <c r="O28" s="1" t="str">
        <f t="shared" si="4"/>
        <v>Mdwr 10 van Service</v>
      </c>
      <c r="S28" s="5" t="str">
        <f t="shared" si="8"/>
        <v xml:space="preserve"> Dienstverlening D</v>
      </c>
      <c r="U28" s="5" t="s">
        <v>153</v>
      </c>
    </row>
    <row r="29" spans="1:21" x14ac:dyDescent="0.25">
      <c r="A29" s="3" t="s">
        <v>595</v>
      </c>
      <c r="B29" s="42" t="s">
        <v>441</v>
      </c>
      <c r="C29" s="42" t="s">
        <v>622</v>
      </c>
      <c r="D29" s="42" t="s">
        <v>447</v>
      </c>
      <c r="F29" s="1">
        <f t="shared" si="5"/>
        <v>127</v>
      </c>
      <c r="G29" s="1">
        <f t="shared" si="0"/>
        <v>0</v>
      </c>
      <c r="H29" s="1">
        <f t="shared" si="1"/>
        <v>0</v>
      </c>
      <c r="J29" s="1">
        <f t="shared" si="6"/>
        <v>127</v>
      </c>
      <c r="K29" s="1">
        <f t="shared" si="2"/>
        <v>0</v>
      </c>
      <c r="L29" s="1">
        <f t="shared" si="3"/>
        <v>0</v>
      </c>
      <c r="N29" s="1">
        <f t="shared" si="7"/>
        <v>29</v>
      </c>
      <c r="O29" s="1" t="str">
        <f t="shared" si="4"/>
        <v>Mdwr 11 van Service</v>
      </c>
      <c r="S29" s="5" t="str">
        <f t="shared" si="8"/>
        <v xml:space="preserve"> techniek D</v>
      </c>
      <c r="U29" s="5" t="s">
        <v>138</v>
      </c>
    </row>
    <row r="30" spans="1:21" x14ac:dyDescent="0.25">
      <c r="A30" s="3" t="s">
        <v>595</v>
      </c>
      <c r="B30" s="42" t="s">
        <v>441</v>
      </c>
      <c r="C30" s="42" t="s">
        <v>623</v>
      </c>
      <c r="D30" s="42" t="s">
        <v>448</v>
      </c>
      <c r="F30" s="1">
        <f t="shared" si="5"/>
        <v>127</v>
      </c>
      <c r="G30" s="1">
        <f t="shared" si="0"/>
        <v>0</v>
      </c>
      <c r="H30" s="1">
        <f t="shared" si="1"/>
        <v>0</v>
      </c>
      <c r="J30" s="1">
        <f t="shared" si="6"/>
        <v>127</v>
      </c>
      <c r="K30" s="1">
        <f t="shared" si="2"/>
        <v>0</v>
      </c>
      <c r="L30" s="1">
        <f t="shared" si="3"/>
        <v>0</v>
      </c>
      <c r="N30" s="1">
        <f t="shared" si="7"/>
        <v>30</v>
      </c>
      <c r="O30" s="1" t="str">
        <f t="shared" si="4"/>
        <v>Mdwr 12 van Service</v>
      </c>
      <c r="S30" s="5" t="str">
        <f t="shared" si="8"/>
        <v xml:space="preserve"> Techniek A</v>
      </c>
      <c r="U30" s="5" t="s">
        <v>85</v>
      </c>
    </row>
    <row r="31" spans="1:21" x14ac:dyDescent="0.25">
      <c r="A31" s="3" t="s">
        <v>595</v>
      </c>
      <c r="B31" s="42" t="s">
        <v>441</v>
      </c>
      <c r="C31" s="42" t="s">
        <v>624</v>
      </c>
      <c r="D31" s="42" t="s">
        <v>449</v>
      </c>
      <c r="F31" s="1">
        <f t="shared" si="5"/>
        <v>127</v>
      </c>
      <c r="G31" s="1">
        <f t="shared" si="0"/>
        <v>0</v>
      </c>
      <c r="H31" s="1">
        <f t="shared" si="1"/>
        <v>0</v>
      </c>
      <c r="J31" s="1">
        <f t="shared" si="6"/>
        <v>127</v>
      </c>
      <c r="K31" s="1">
        <f t="shared" si="2"/>
        <v>0</v>
      </c>
      <c r="L31" s="1">
        <f t="shared" si="3"/>
        <v>0</v>
      </c>
      <c r="N31" s="1">
        <f t="shared" si="7"/>
        <v>31</v>
      </c>
      <c r="O31" s="1" t="str">
        <f t="shared" si="4"/>
        <v>Mdwr 13 van Service</v>
      </c>
      <c r="S31" s="5" t="str">
        <f t="shared" si="8"/>
        <v xml:space="preserve"> Dienstverlening F</v>
      </c>
      <c r="U31" s="5" t="s">
        <v>42</v>
      </c>
    </row>
    <row r="32" spans="1:21" x14ac:dyDescent="0.25">
      <c r="A32" s="3" t="s">
        <v>595</v>
      </c>
      <c r="B32" s="42" t="s">
        <v>441</v>
      </c>
      <c r="C32" s="42" t="s">
        <v>625</v>
      </c>
      <c r="D32" s="42" t="s">
        <v>434</v>
      </c>
      <c r="F32" s="1">
        <f t="shared" si="5"/>
        <v>127</v>
      </c>
      <c r="G32" s="1">
        <f t="shared" si="0"/>
        <v>0</v>
      </c>
      <c r="H32" s="1">
        <f t="shared" si="1"/>
        <v>0</v>
      </c>
      <c r="J32" s="1">
        <f t="shared" si="6"/>
        <v>127</v>
      </c>
      <c r="K32" s="1">
        <f t="shared" si="2"/>
        <v>0</v>
      </c>
      <c r="L32" s="1">
        <f t="shared" si="3"/>
        <v>0</v>
      </c>
      <c r="N32" s="1">
        <f t="shared" si="7"/>
        <v>32</v>
      </c>
      <c r="O32" s="1" t="str">
        <f t="shared" si="4"/>
        <v>Mdwr 14 van Service</v>
      </c>
      <c r="S32" s="5" t="str">
        <f t="shared" si="8"/>
        <v xml:space="preserve"> Administratie B</v>
      </c>
      <c r="U32" s="5" t="s">
        <v>195</v>
      </c>
    </row>
    <row r="33" spans="1:21" x14ac:dyDescent="0.25">
      <c r="A33" s="3" t="s">
        <v>595</v>
      </c>
      <c r="B33" s="42" t="s">
        <v>441</v>
      </c>
      <c r="C33" s="42" t="s">
        <v>626</v>
      </c>
      <c r="D33" s="42" t="s">
        <v>449</v>
      </c>
      <c r="F33" s="1">
        <f t="shared" si="5"/>
        <v>127</v>
      </c>
      <c r="G33" s="1">
        <f t="shared" si="0"/>
        <v>0</v>
      </c>
      <c r="H33" s="1">
        <f t="shared" si="1"/>
        <v>0</v>
      </c>
      <c r="J33" s="1">
        <f t="shared" si="6"/>
        <v>127</v>
      </c>
      <c r="K33" s="1">
        <f t="shared" si="2"/>
        <v>0</v>
      </c>
      <c r="L33" s="1">
        <f t="shared" si="3"/>
        <v>0</v>
      </c>
      <c r="N33" s="1">
        <f t="shared" si="7"/>
        <v>33</v>
      </c>
      <c r="O33" s="1" t="str">
        <f t="shared" si="4"/>
        <v>Mdwr 15 van Service</v>
      </c>
      <c r="S33" s="5" t="str">
        <f t="shared" si="8"/>
        <v xml:space="preserve"> Dienstverlening F</v>
      </c>
      <c r="U33" s="5" t="s">
        <v>198</v>
      </c>
    </row>
    <row r="34" spans="1:21" x14ac:dyDescent="0.25">
      <c r="A34" s="3" t="s">
        <v>595</v>
      </c>
      <c r="B34" s="42" t="s">
        <v>441</v>
      </c>
      <c r="C34" s="42" t="s">
        <v>627</v>
      </c>
      <c r="D34" s="42" t="s">
        <v>442</v>
      </c>
      <c r="F34" s="1">
        <f t="shared" si="5"/>
        <v>127</v>
      </c>
      <c r="G34" s="1">
        <f t="shared" si="0"/>
        <v>0</v>
      </c>
      <c r="H34" s="1">
        <f t="shared" si="1"/>
        <v>0</v>
      </c>
      <c r="J34" s="1">
        <f t="shared" si="6"/>
        <v>127</v>
      </c>
      <c r="K34" s="1">
        <f t="shared" si="2"/>
        <v>0</v>
      </c>
      <c r="L34" s="1">
        <f t="shared" si="3"/>
        <v>0</v>
      </c>
      <c r="N34" s="1">
        <f t="shared" si="7"/>
        <v>34</v>
      </c>
      <c r="O34" s="1" t="str">
        <f t="shared" ref="O34:O65" si="9">INDEX(C:C,N34)</f>
        <v>Mdwr 16 van Service</v>
      </c>
      <c r="S34" s="5" t="str">
        <f t="shared" si="8"/>
        <v xml:space="preserve"> Dienstverlening B</v>
      </c>
      <c r="U34" s="5" t="s">
        <v>196</v>
      </c>
    </row>
    <row r="35" spans="1:21" x14ac:dyDescent="0.25">
      <c r="A35" s="3" t="s">
        <v>595</v>
      </c>
      <c r="B35" s="42" t="s">
        <v>441</v>
      </c>
      <c r="C35" s="42" t="s">
        <v>628</v>
      </c>
      <c r="D35" s="42" t="s">
        <v>444</v>
      </c>
      <c r="F35" s="1">
        <f t="shared" si="5"/>
        <v>127</v>
      </c>
      <c r="G35" s="1">
        <f t="shared" si="0"/>
        <v>0</v>
      </c>
      <c r="H35" s="1">
        <f t="shared" si="1"/>
        <v>0</v>
      </c>
      <c r="J35" s="1">
        <f t="shared" si="6"/>
        <v>127</v>
      </c>
      <c r="K35" s="1">
        <f t="shared" si="2"/>
        <v>0</v>
      </c>
      <c r="L35" s="1">
        <f t="shared" si="3"/>
        <v>0</v>
      </c>
      <c r="N35" s="1">
        <f t="shared" ref="N35:N66" si="10">+N34+1</f>
        <v>35</v>
      </c>
      <c r="O35" s="1" t="str">
        <f t="shared" si="9"/>
        <v>Mdwr 17 van Service</v>
      </c>
      <c r="S35" s="5" t="str">
        <f t="shared" si="8"/>
        <v xml:space="preserve"> Dienstverlening E</v>
      </c>
      <c r="U35" s="5" t="s">
        <v>202</v>
      </c>
    </row>
    <row r="36" spans="1:21" x14ac:dyDescent="0.25">
      <c r="A36" s="3" t="s">
        <v>595</v>
      </c>
      <c r="B36" s="42" t="s">
        <v>441</v>
      </c>
      <c r="C36" s="42" t="s">
        <v>629</v>
      </c>
      <c r="D36" s="42" t="s">
        <v>436</v>
      </c>
      <c r="F36" s="1">
        <f t="shared" si="5"/>
        <v>127</v>
      </c>
      <c r="G36" s="1">
        <f t="shared" si="0"/>
        <v>0</v>
      </c>
      <c r="H36" s="1">
        <f t="shared" si="1"/>
        <v>0</v>
      </c>
      <c r="J36" s="1">
        <f t="shared" si="6"/>
        <v>127</v>
      </c>
      <c r="K36" s="1">
        <f t="shared" si="2"/>
        <v>0</v>
      </c>
      <c r="L36" s="1">
        <f t="shared" si="3"/>
        <v>0</v>
      </c>
      <c r="N36" s="1">
        <f t="shared" si="10"/>
        <v>36</v>
      </c>
      <c r="O36" s="1" t="str">
        <f t="shared" si="9"/>
        <v>Mdwr 18 van Service</v>
      </c>
      <c r="S36" s="5" t="str">
        <f t="shared" si="8"/>
        <v xml:space="preserve"> Dienstverlening A</v>
      </c>
      <c r="U36" s="5" t="s">
        <v>175</v>
      </c>
    </row>
    <row r="37" spans="1:21" x14ac:dyDescent="0.25">
      <c r="A37" s="3" t="s">
        <v>595</v>
      </c>
      <c r="B37" s="42" t="s">
        <v>441</v>
      </c>
      <c r="C37" s="42" t="s">
        <v>630</v>
      </c>
      <c r="D37" s="42" t="s">
        <v>443</v>
      </c>
      <c r="F37" s="1">
        <f t="shared" si="5"/>
        <v>127</v>
      </c>
      <c r="G37" s="1">
        <f t="shared" si="0"/>
        <v>0</v>
      </c>
      <c r="H37" s="1">
        <f t="shared" si="1"/>
        <v>0</v>
      </c>
      <c r="J37" s="1">
        <f t="shared" si="6"/>
        <v>127</v>
      </c>
      <c r="K37" s="1">
        <f t="shared" si="2"/>
        <v>0</v>
      </c>
      <c r="L37" s="1">
        <f t="shared" si="3"/>
        <v>0</v>
      </c>
      <c r="N37" s="1">
        <f t="shared" si="10"/>
        <v>37</v>
      </c>
      <c r="O37" s="1" t="str">
        <f t="shared" si="9"/>
        <v>Mdwr 19 van Service</v>
      </c>
      <c r="S37" s="5" t="str">
        <f t="shared" si="8"/>
        <v xml:space="preserve"> Dienstverlening D</v>
      </c>
      <c r="U37" s="5" t="s">
        <v>278</v>
      </c>
    </row>
    <row r="38" spans="1:21" x14ac:dyDescent="0.25">
      <c r="A38" s="3" t="s">
        <v>595</v>
      </c>
      <c r="B38" s="42" t="s">
        <v>441</v>
      </c>
      <c r="C38" s="42" t="s">
        <v>631</v>
      </c>
      <c r="D38" s="42" t="s">
        <v>446</v>
      </c>
      <c r="F38" s="1">
        <f t="shared" si="5"/>
        <v>127</v>
      </c>
      <c r="G38" s="1">
        <f t="shared" si="0"/>
        <v>0</v>
      </c>
      <c r="H38" s="1">
        <f t="shared" si="1"/>
        <v>0</v>
      </c>
      <c r="J38" s="1">
        <f t="shared" si="6"/>
        <v>127</v>
      </c>
      <c r="K38" s="1">
        <f t="shared" si="2"/>
        <v>0</v>
      </c>
      <c r="L38" s="1">
        <f t="shared" si="3"/>
        <v>0</v>
      </c>
      <c r="N38" s="1">
        <f t="shared" si="10"/>
        <v>38</v>
      </c>
      <c r="O38" s="1" t="str">
        <f t="shared" si="9"/>
        <v>Mdwr 20 van Service</v>
      </c>
      <c r="S38" s="5" t="str">
        <f t="shared" si="8"/>
        <v xml:space="preserve"> Techniek B</v>
      </c>
      <c r="U38" s="5" t="s">
        <v>186</v>
      </c>
    </row>
    <row r="39" spans="1:21" x14ac:dyDescent="0.25">
      <c r="A39" s="3" t="s">
        <v>595</v>
      </c>
      <c r="B39" s="42" t="s">
        <v>441</v>
      </c>
      <c r="C39" s="42" t="s">
        <v>632</v>
      </c>
      <c r="D39" s="42" t="s">
        <v>442</v>
      </c>
      <c r="F39" s="1">
        <f t="shared" si="5"/>
        <v>127</v>
      </c>
      <c r="G39" s="1">
        <f t="shared" si="0"/>
        <v>0</v>
      </c>
      <c r="H39" s="1">
        <f t="shared" si="1"/>
        <v>0</v>
      </c>
      <c r="J39" s="1">
        <f t="shared" si="6"/>
        <v>127</v>
      </c>
      <c r="K39" s="1">
        <f t="shared" si="2"/>
        <v>0</v>
      </c>
      <c r="L39" s="1">
        <f t="shared" si="3"/>
        <v>0</v>
      </c>
      <c r="N39" s="1">
        <f t="shared" si="10"/>
        <v>39</v>
      </c>
      <c r="O39" s="1" t="str">
        <f t="shared" si="9"/>
        <v>Mdwr 21 van Service</v>
      </c>
      <c r="S39" s="5" t="str">
        <f t="shared" si="8"/>
        <v xml:space="preserve"> Dienstverlening B</v>
      </c>
      <c r="U39" s="5" t="s">
        <v>215</v>
      </c>
    </row>
    <row r="40" spans="1:21" x14ac:dyDescent="0.25">
      <c r="A40" s="3" t="s">
        <v>595</v>
      </c>
      <c r="B40" s="42" t="s">
        <v>441</v>
      </c>
      <c r="C40" s="42" t="s">
        <v>633</v>
      </c>
      <c r="D40" s="42" t="s">
        <v>444</v>
      </c>
      <c r="N40" s="1">
        <f t="shared" si="10"/>
        <v>40</v>
      </c>
      <c r="O40" s="1" t="str">
        <f t="shared" si="9"/>
        <v>Mdwr 22 van Service</v>
      </c>
      <c r="S40" s="5" t="str">
        <f t="shared" si="8"/>
        <v xml:space="preserve"> Dienstverlening E</v>
      </c>
      <c r="U40" s="5" t="s">
        <v>273</v>
      </c>
    </row>
    <row r="41" spans="1:21" x14ac:dyDescent="0.25">
      <c r="A41" s="3" t="s">
        <v>595</v>
      </c>
      <c r="B41" s="42" t="s">
        <v>441</v>
      </c>
      <c r="C41" s="42" t="s">
        <v>634</v>
      </c>
      <c r="D41" s="42" t="s">
        <v>436</v>
      </c>
      <c r="N41" s="1">
        <f t="shared" si="10"/>
        <v>41</v>
      </c>
      <c r="O41" s="1" t="str">
        <f t="shared" si="9"/>
        <v>Mdwr 23 van Service</v>
      </c>
      <c r="S41" s="5" t="str">
        <f t="shared" si="8"/>
        <v xml:space="preserve"> Dienstverlening A</v>
      </c>
      <c r="U41" s="5" t="s">
        <v>254</v>
      </c>
    </row>
    <row r="42" spans="1:21" x14ac:dyDescent="0.25">
      <c r="A42" s="3" t="s">
        <v>595</v>
      </c>
      <c r="B42" s="42" t="s">
        <v>450</v>
      </c>
      <c r="C42" s="42" t="s">
        <v>635</v>
      </c>
      <c r="D42" s="42" t="s">
        <v>451</v>
      </c>
      <c r="N42" s="1">
        <f t="shared" si="10"/>
        <v>42</v>
      </c>
      <c r="O42" s="1" t="str">
        <f t="shared" si="9"/>
        <v>Mdwr 1 van Management</v>
      </c>
      <c r="S42" s="5" t="str">
        <f t="shared" si="8"/>
        <v>cretaris</v>
      </c>
      <c r="U42" s="5" t="s">
        <v>283</v>
      </c>
    </row>
    <row r="43" spans="1:21" x14ac:dyDescent="0.25">
      <c r="A43" s="3" t="s">
        <v>595</v>
      </c>
      <c r="B43" s="42" t="s">
        <v>450</v>
      </c>
      <c r="C43" s="42" t="s">
        <v>636</v>
      </c>
      <c r="D43" s="42" t="s">
        <v>451</v>
      </c>
      <c r="N43" s="1">
        <f t="shared" si="10"/>
        <v>43</v>
      </c>
      <c r="O43" s="1" t="str">
        <f t="shared" si="9"/>
        <v>Mdwr 2 van Management</v>
      </c>
      <c r="S43" s="5" t="str">
        <f t="shared" si="8"/>
        <v>cretaris</v>
      </c>
      <c r="U43" s="5" t="s">
        <v>290</v>
      </c>
    </row>
    <row r="44" spans="1:21" x14ac:dyDescent="0.25">
      <c r="A44" s="42" t="s">
        <v>595</v>
      </c>
      <c r="B44" s="42" t="s">
        <v>464</v>
      </c>
      <c r="C44" s="42" t="s">
        <v>637</v>
      </c>
      <c r="D44" s="42" t="s">
        <v>452</v>
      </c>
      <c r="N44" s="1">
        <f t="shared" si="10"/>
        <v>44</v>
      </c>
      <c r="O44" s="1" t="str">
        <f t="shared" si="9"/>
        <v>Mdwr 1 van Afdelingsleiders</v>
      </c>
      <c r="S44" s="5" t="str">
        <f t="shared" si="8"/>
        <v/>
      </c>
      <c r="U44" s="5" t="s">
        <v>152</v>
      </c>
    </row>
    <row r="45" spans="1:21" x14ac:dyDescent="0.25">
      <c r="A45" s="42" t="s">
        <v>595</v>
      </c>
      <c r="B45" s="42" t="s">
        <v>464</v>
      </c>
      <c r="C45" s="42" t="s">
        <v>638</v>
      </c>
      <c r="D45" s="42" t="s">
        <v>452</v>
      </c>
      <c r="N45" s="1">
        <f t="shared" si="10"/>
        <v>45</v>
      </c>
      <c r="O45" s="1" t="str">
        <f t="shared" si="9"/>
        <v>Mdwr 2 van Afdelingsleiders</v>
      </c>
      <c r="S45" s="5" t="str">
        <f t="shared" si="8"/>
        <v/>
      </c>
      <c r="U45" s="5" t="s">
        <v>107</v>
      </c>
    </row>
    <row r="46" spans="1:21" x14ac:dyDescent="0.25">
      <c r="A46" s="42" t="s">
        <v>595</v>
      </c>
      <c r="B46" s="42" t="s">
        <v>464</v>
      </c>
      <c r="C46" s="42" t="s">
        <v>639</v>
      </c>
      <c r="D46" s="42" t="s">
        <v>452</v>
      </c>
      <c r="N46" s="1">
        <f t="shared" si="10"/>
        <v>46</v>
      </c>
      <c r="O46" s="1" t="str">
        <f t="shared" si="9"/>
        <v>Mdwr 3 van Afdelingsleiders</v>
      </c>
      <c r="S46" s="5" t="str">
        <f t="shared" si="8"/>
        <v/>
      </c>
      <c r="U46" s="5" t="s">
        <v>114</v>
      </c>
    </row>
    <row r="47" spans="1:21" x14ac:dyDescent="0.25">
      <c r="A47" s="42" t="s">
        <v>595</v>
      </c>
      <c r="B47" s="42" t="s">
        <v>464</v>
      </c>
      <c r="C47" s="42" t="s">
        <v>640</v>
      </c>
      <c r="D47" s="42" t="s">
        <v>452</v>
      </c>
      <c r="N47" s="1">
        <f t="shared" si="10"/>
        <v>47</v>
      </c>
      <c r="O47" s="1" t="str">
        <f t="shared" si="9"/>
        <v>Mdwr 4 van Afdelingsleiders</v>
      </c>
      <c r="S47" s="5" t="str">
        <f t="shared" si="8"/>
        <v/>
      </c>
      <c r="U47" s="5" t="s">
        <v>189</v>
      </c>
    </row>
    <row r="48" spans="1:21" x14ac:dyDescent="0.25">
      <c r="A48" s="3" t="s">
        <v>641</v>
      </c>
      <c r="B48" s="42" t="s">
        <v>453</v>
      </c>
      <c r="C48" s="42" t="s">
        <v>15</v>
      </c>
      <c r="D48" s="42"/>
      <c r="N48" s="1">
        <f t="shared" si="10"/>
        <v>48</v>
      </c>
      <c r="O48" s="1" t="str">
        <f t="shared" si="9"/>
        <v/>
      </c>
      <c r="S48" s="5" t="str">
        <f t="shared" si="8"/>
        <v/>
      </c>
      <c r="U48" s="5" t="s">
        <v>67</v>
      </c>
    </row>
    <row r="49" spans="1:21" x14ac:dyDescent="0.25">
      <c r="A49" s="3" t="s">
        <v>641</v>
      </c>
      <c r="B49" s="42" t="s">
        <v>453</v>
      </c>
      <c r="C49" s="42" t="s">
        <v>642</v>
      </c>
      <c r="D49" s="42" t="s">
        <v>439</v>
      </c>
      <c r="N49" s="1">
        <f t="shared" si="10"/>
        <v>49</v>
      </c>
      <c r="O49" s="1" t="str">
        <f t="shared" si="9"/>
        <v>Mdwr 1 van Beheer</v>
      </c>
      <c r="S49" s="5" t="str">
        <f t="shared" si="8"/>
        <v xml:space="preserve"> Dienstverlening C</v>
      </c>
      <c r="U49" s="5" t="s">
        <v>252</v>
      </c>
    </row>
    <row r="50" spans="1:21" x14ac:dyDescent="0.25">
      <c r="A50" s="3" t="s">
        <v>641</v>
      </c>
      <c r="B50" s="42" t="s">
        <v>453</v>
      </c>
      <c r="C50" s="42" t="s">
        <v>643</v>
      </c>
      <c r="D50" s="42" t="s">
        <v>437</v>
      </c>
      <c r="N50" s="1">
        <f t="shared" si="10"/>
        <v>50</v>
      </c>
      <c r="O50" s="1" t="str">
        <f t="shared" si="9"/>
        <v>Mdwr 2 van Beheer</v>
      </c>
      <c r="S50" s="5" t="str">
        <f t="shared" si="8"/>
        <v xml:space="preserve"> Beleid en Ontwerp B</v>
      </c>
      <c r="U50" s="5" t="s">
        <v>70</v>
      </c>
    </row>
    <row r="51" spans="1:21" x14ac:dyDescent="0.25">
      <c r="A51" s="3" t="s">
        <v>641</v>
      </c>
      <c r="B51" s="42" t="s">
        <v>453</v>
      </c>
      <c r="C51" s="42" t="s">
        <v>644</v>
      </c>
      <c r="D51" s="42" t="s">
        <v>454</v>
      </c>
      <c r="N51" s="1">
        <f t="shared" si="10"/>
        <v>51</v>
      </c>
      <c r="O51" s="1" t="str">
        <f t="shared" si="9"/>
        <v>Mdwr 3 van Beheer</v>
      </c>
      <c r="S51" s="5" t="str">
        <f t="shared" si="8"/>
        <v xml:space="preserve"> Beleid en Ontwerp C</v>
      </c>
      <c r="U51" s="5" t="s">
        <v>40</v>
      </c>
    </row>
    <row r="52" spans="1:21" x14ac:dyDescent="0.25">
      <c r="A52" s="3" t="s">
        <v>641</v>
      </c>
      <c r="B52" s="42" t="s">
        <v>453</v>
      </c>
      <c r="C52" s="42" t="s">
        <v>645</v>
      </c>
      <c r="D52" s="42" t="s">
        <v>455</v>
      </c>
      <c r="N52" s="1">
        <f t="shared" si="10"/>
        <v>52</v>
      </c>
      <c r="O52" s="1" t="str">
        <f t="shared" si="9"/>
        <v>Mdwr 4 van Beheer</v>
      </c>
      <c r="S52" s="5" t="str">
        <f t="shared" si="8"/>
        <v xml:space="preserve"> Techniek C</v>
      </c>
      <c r="U52" s="5" t="s">
        <v>61</v>
      </c>
    </row>
    <row r="53" spans="1:21" x14ac:dyDescent="0.25">
      <c r="A53" s="3" t="s">
        <v>641</v>
      </c>
      <c r="B53" s="42" t="s">
        <v>453</v>
      </c>
      <c r="C53" s="42" t="s">
        <v>646</v>
      </c>
      <c r="D53" s="42" t="s">
        <v>455</v>
      </c>
      <c r="N53" s="1">
        <f t="shared" si="10"/>
        <v>53</v>
      </c>
      <c r="O53" s="1" t="str">
        <f t="shared" si="9"/>
        <v>Mdwr 5 van Beheer</v>
      </c>
      <c r="S53" s="5" t="str">
        <f t="shared" si="8"/>
        <v xml:space="preserve"> Techniek C</v>
      </c>
      <c r="U53" s="5" t="s">
        <v>47</v>
      </c>
    </row>
    <row r="54" spans="1:21" x14ac:dyDescent="0.25">
      <c r="A54" s="3" t="s">
        <v>641</v>
      </c>
      <c r="B54" s="42" t="s">
        <v>453</v>
      </c>
      <c r="C54" s="42" t="s">
        <v>647</v>
      </c>
      <c r="D54" s="42" t="s">
        <v>433</v>
      </c>
      <c r="N54" s="1">
        <f t="shared" si="10"/>
        <v>54</v>
      </c>
      <c r="O54" s="1" t="str">
        <f t="shared" si="9"/>
        <v>Mdwr 6 van Beheer</v>
      </c>
      <c r="S54" s="5" t="str">
        <f t="shared" si="8"/>
        <v>ewerker Regie B</v>
      </c>
      <c r="U54" s="5" t="s">
        <v>223</v>
      </c>
    </row>
    <row r="55" spans="1:21" x14ac:dyDescent="0.25">
      <c r="A55" s="3" t="s">
        <v>641</v>
      </c>
      <c r="B55" s="42" t="s">
        <v>453</v>
      </c>
      <c r="C55" s="42" t="s">
        <v>648</v>
      </c>
      <c r="D55" s="42" t="s">
        <v>454</v>
      </c>
      <c r="N55" s="1">
        <f t="shared" si="10"/>
        <v>55</v>
      </c>
      <c r="O55" s="1" t="str">
        <f t="shared" si="9"/>
        <v>Mdwr 7 van Beheer</v>
      </c>
      <c r="S55" s="5" t="str">
        <f t="shared" si="8"/>
        <v xml:space="preserve"> Beleid en Ontwerp C</v>
      </c>
      <c r="U55" s="5" t="s">
        <v>46</v>
      </c>
    </row>
    <row r="56" spans="1:21" x14ac:dyDescent="0.25">
      <c r="A56" s="3" t="s">
        <v>641</v>
      </c>
      <c r="B56" s="42" t="s">
        <v>453</v>
      </c>
      <c r="C56" s="42" t="s">
        <v>649</v>
      </c>
      <c r="D56" s="42" t="s">
        <v>443</v>
      </c>
      <c r="N56" s="1">
        <f t="shared" si="10"/>
        <v>56</v>
      </c>
      <c r="O56" s="1" t="str">
        <f t="shared" si="9"/>
        <v>Mdwr 8 van Beheer</v>
      </c>
      <c r="S56" s="5" t="str">
        <f t="shared" si="8"/>
        <v xml:space="preserve"> Dienstverlening D</v>
      </c>
      <c r="U56" s="5" t="s">
        <v>58</v>
      </c>
    </row>
    <row r="57" spans="1:21" x14ac:dyDescent="0.25">
      <c r="A57" s="3" t="s">
        <v>641</v>
      </c>
      <c r="B57" s="42" t="s">
        <v>453</v>
      </c>
      <c r="C57" s="42" t="s">
        <v>650</v>
      </c>
      <c r="D57" s="42" t="s">
        <v>448</v>
      </c>
      <c r="N57" s="1">
        <f t="shared" si="10"/>
        <v>57</v>
      </c>
      <c r="O57" s="1" t="str">
        <f t="shared" si="9"/>
        <v>Mdwr 9 van Beheer</v>
      </c>
      <c r="S57" s="5" t="str">
        <f t="shared" si="8"/>
        <v xml:space="preserve"> Techniek A</v>
      </c>
      <c r="U57" s="5" t="s">
        <v>38</v>
      </c>
    </row>
    <row r="58" spans="1:21" x14ac:dyDescent="0.25">
      <c r="A58" s="3" t="s">
        <v>641</v>
      </c>
      <c r="B58" s="42" t="s">
        <v>453</v>
      </c>
      <c r="C58" s="42" t="s">
        <v>651</v>
      </c>
      <c r="D58" s="42" t="s">
        <v>437</v>
      </c>
      <c r="N58" s="1">
        <f t="shared" si="10"/>
        <v>58</v>
      </c>
      <c r="O58" s="1" t="str">
        <f t="shared" si="9"/>
        <v>Mdwr 10 van Beheer</v>
      </c>
      <c r="S58" s="5" t="str">
        <f t="shared" si="8"/>
        <v xml:space="preserve"> Beleid en Ontwerp B</v>
      </c>
      <c r="U58" s="5" t="s">
        <v>48</v>
      </c>
    </row>
    <row r="59" spans="1:21" x14ac:dyDescent="0.25">
      <c r="A59" s="3" t="s">
        <v>641</v>
      </c>
      <c r="B59" s="42" t="s">
        <v>453</v>
      </c>
      <c r="C59" s="42" t="s">
        <v>652</v>
      </c>
      <c r="D59" s="42" t="s">
        <v>437</v>
      </c>
      <c r="N59" s="1">
        <f t="shared" si="10"/>
        <v>59</v>
      </c>
      <c r="O59" s="1" t="str">
        <f t="shared" si="9"/>
        <v>Mdwr 11 van Beheer</v>
      </c>
      <c r="S59" s="5" t="str">
        <f t="shared" si="8"/>
        <v xml:space="preserve"> Beleid en Ontwerp B</v>
      </c>
      <c r="U59" s="5" t="s">
        <v>53</v>
      </c>
    </row>
    <row r="60" spans="1:21" x14ac:dyDescent="0.25">
      <c r="A60" s="3" t="s">
        <v>641</v>
      </c>
      <c r="B60" s="42" t="s">
        <v>453</v>
      </c>
      <c r="C60" s="42" t="s">
        <v>653</v>
      </c>
      <c r="D60" s="42" t="s">
        <v>439</v>
      </c>
      <c r="N60" s="1">
        <f t="shared" si="10"/>
        <v>60</v>
      </c>
      <c r="O60" s="1" t="str">
        <f t="shared" si="9"/>
        <v>Mdwr 12 van Beheer</v>
      </c>
      <c r="S60" s="5" t="str">
        <f t="shared" si="8"/>
        <v xml:space="preserve"> Dienstverlening C</v>
      </c>
      <c r="U60" s="5" t="s">
        <v>31</v>
      </c>
    </row>
    <row r="61" spans="1:21" x14ac:dyDescent="0.25">
      <c r="A61" s="3" t="s">
        <v>641</v>
      </c>
      <c r="B61" s="42" t="s">
        <v>456</v>
      </c>
      <c r="C61" s="42" t="s">
        <v>654</v>
      </c>
      <c r="D61" s="42" t="s">
        <v>457</v>
      </c>
      <c r="N61" s="1">
        <f t="shared" si="10"/>
        <v>61</v>
      </c>
      <c r="O61" s="1" t="str">
        <f t="shared" si="9"/>
        <v>Mdwr 1 van Buitendienst</v>
      </c>
      <c r="S61" s="5" t="str">
        <f t="shared" si="8"/>
        <v xml:space="preserve"> Techniek E</v>
      </c>
      <c r="U61" s="5" t="s">
        <v>54</v>
      </c>
    </row>
    <row r="62" spans="1:21" x14ac:dyDescent="0.25">
      <c r="A62" s="3" t="s">
        <v>641</v>
      </c>
      <c r="B62" s="42" t="s">
        <v>456</v>
      </c>
      <c r="C62" s="42" t="s">
        <v>655</v>
      </c>
      <c r="D62" s="42" t="s">
        <v>457</v>
      </c>
      <c r="N62" s="1">
        <f t="shared" si="10"/>
        <v>62</v>
      </c>
      <c r="O62" s="1" t="str">
        <f t="shared" si="9"/>
        <v>Mdwr 2 van Buitendienst</v>
      </c>
      <c r="S62" s="5" t="str">
        <f t="shared" si="8"/>
        <v xml:space="preserve"> Techniek E</v>
      </c>
      <c r="U62" s="5" t="s">
        <v>34</v>
      </c>
    </row>
    <row r="63" spans="1:21" x14ac:dyDescent="0.25">
      <c r="A63" s="3" t="s">
        <v>641</v>
      </c>
      <c r="B63" s="42" t="s">
        <v>456</v>
      </c>
      <c r="C63" s="42" t="s">
        <v>656</v>
      </c>
      <c r="D63" s="42" t="s">
        <v>457</v>
      </c>
      <c r="N63" s="1">
        <f t="shared" si="10"/>
        <v>63</v>
      </c>
      <c r="O63" s="1" t="str">
        <f t="shared" si="9"/>
        <v>Mdwr 3 van Buitendienst</v>
      </c>
      <c r="S63" s="5" t="str">
        <f t="shared" si="8"/>
        <v xml:space="preserve"> Techniek E</v>
      </c>
      <c r="U63" s="5" t="s">
        <v>29</v>
      </c>
    </row>
    <row r="64" spans="1:21" x14ac:dyDescent="0.25">
      <c r="A64" s="3" t="s">
        <v>641</v>
      </c>
      <c r="B64" s="42" t="s">
        <v>456</v>
      </c>
      <c r="C64" s="42" t="s">
        <v>657</v>
      </c>
      <c r="D64" s="42" t="s">
        <v>457</v>
      </c>
      <c r="N64" s="1">
        <f t="shared" si="10"/>
        <v>64</v>
      </c>
      <c r="O64" s="1" t="str">
        <f t="shared" si="9"/>
        <v>Mdwr 4 van Buitendienst</v>
      </c>
      <c r="S64" s="5" t="str">
        <f t="shared" si="8"/>
        <v xml:space="preserve"> Techniek E</v>
      </c>
      <c r="U64" s="5" t="s">
        <v>41</v>
      </c>
    </row>
    <row r="65" spans="1:21" x14ac:dyDescent="0.25">
      <c r="A65" s="3" t="s">
        <v>641</v>
      </c>
      <c r="B65" s="42" t="s">
        <v>456</v>
      </c>
      <c r="C65" s="42" t="s">
        <v>658</v>
      </c>
      <c r="D65" s="42" t="s">
        <v>457</v>
      </c>
      <c r="N65" s="1">
        <f t="shared" si="10"/>
        <v>65</v>
      </c>
      <c r="O65" s="1" t="str">
        <f t="shared" si="9"/>
        <v>Mdwr 5 van Buitendienst</v>
      </c>
      <c r="S65" s="5" t="str">
        <f t="shared" si="8"/>
        <v xml:space="preserve"> Techniek E</v>
      </c>
      <c r="U65" s="5" t="s">
        <v>237</v>
      </c>
    </row>
    <row r="66" spans="1:21" x14ac:dyDescent="0.25">
      <c r="A66" s="3" t="s">
        <v>641</v>
      </c>
      <c r="B66" s="42" t="s">
        <v>456</v>
      </c>
      <c r="C66" s="42" t="s">
        <v>659</v>
      </c>
      <c r="D66" s="42" t="s">
        <v>457</v>
      </c>
      <c r="N66" s="1">
        <f t="shared" si="10"/>
        <v>66</v>
      </c>
      <c r="O66" s="1" t="str">
        <f t="shared" ref="O66:O97" si="11">INDEX(C:C,N66)</f>
        <v>Mdwr 6 van Buitendienst</v>
      </c>
      <c r="S66" s="5" t="str">
        <f t="shared" si="8"/>
        <v xml:space="preserve"> Techniek E</v>
      </c>
      <c r="U66" s="5" t="s">
        <v>151</v>
      </c>
    </row>
    <row r="67" spans="1:21" x14ac:dyDescent="0.25">
      <c r="A67" s="3" t="s">
        <v>641</v>
      </c>
      <c r="B67" s="42" t="s">
        <v>456</v>
      </c>
      <c r="C67" s="42" t="s">
        <v>660</v>
      </c>
      <c r="D67" s="42" t="s">
        <v>457</v>
      </c>
      <c r="N67" s="1">
        <f t="shared" ref="N67:N98" si="12">+N66+1</f>
        <v>67</v>
      </c>
      <c r="O67" s="1" t="str">
        <f t="shared" si="11"/>
        <v>Mdwr 7 van Buitendienst</v>
      </c>
      <c r="S67" s="5" t="str">
        <f t="shared" ref="S67:S130" si="13">MID(D67,11,255)</f>
        <v xml:space="preserve"> Techniek E</v>
      </c>
      <c r="U67" s="5" t="s">
        <v>45</v>
      </c>
    </row>
    <row r="68" spans="1:21" x14ac:dyDescent="0.25">
      <c r="A68" s="3" t="s">
        <v>641</v>
      </c>
      <c r="B68" s="42" t="s">
        <v>456</v>
      </c>
      <c r="C68" s="42" t="s">
        <v>661</v>
      </c>
      <c r="D68" s="42" t="s">
        <v>447</v>
      </c>
      <c r="N68" s="1">
        <f t="shared" si="12"/>
        <v>68</v>
      </c>
      <c r="O68" s="1" t="str">
        <f t="shared" si="11"/>
        <v>Mdwr 8 van Buitendienst</v>
      </c>
      <c r="S68" s="5" t="str">
        <f t="shared" si="13"/>
        <v xml:space="preserve"> techniek D</v>
      </c>
      <c r="U68" s="5" t="s">
        <v>134</v>
      </c>
    </row>
    <row r="69" spans="1:21" x14ac:dyDescent="0.25">
      <c r="A69" s="3" t="s">
        <v>641</v>
      </c>
      <c r="B69" s="42" t="s">
        <v>456</v>
      </c>
      <c r="C69" s="42" t="s">
        <v>662</v>
      </c>
      <c r="D69" s="42" t="s">
        <v>447</v>
      </c>
      <c r="N69" s="1">
        <f t="shared" si="12"/>
        <v>69</v>
      </c>
      <c r="O69" s="1" t="str">
        <f t="shared" si="11"/>
        <v>Mdwr 9 van Buitendienst</v>
      </c>
      <c r="S69" s="5" t="str">
        <f t="shared" si="13"/>
        <v xml:space="preserve"> techniek D</v>
      </c>
      <c r="U69" s="5" t="s">
        <v>20</v>
      </c>
    </row>
    <row r="70" spans="1:21" x14ac:dyDescent="0.25">
      <c r="A70" s="3" t="s">
        <v>641</v>
      </c>
      <c r="B70" s="42" t="s">
        <v>456</v>
      </c>
      <c r="C70" s="42" t="s">
        <v>663</v>
      </c>
      <c r="D70" s="42" t="s">
        <v>447</v>
      </c>
      <c r="N70" s="1">
        <f t="shared" si="12"/>
        <v>70</v>
      </c>
      <c r="O70" s="1" t="str">
        <f t="shared" si="11"/>
        <v>Mdwr 10 van Buitendienst</v>
      </c>
      <c r="S70" s="5" t="str">
        <f t="shared" si="13"/>
        <v xml:space="preserve"> techniek D</v>
      </c>
      <c r="U70" s="5" t="s">
        <v>220</v>
      </c>
    </row>
    <row r="71" spans="1:21" x14ac:dyDescent="0.25">
      <c r="A71" s="3" t="s">
        <v>641</v>
      </c>
      <c r="B71" s="42" t="s">
        <v>456</v>
      </c>
      <c r="C71" s="42" t="s">
        <v>664</v>
      </c>
      <c r="D71" s="42" t="s">
        <v>458</v>
      </c>
      <c r="N71" s="1">
        <f t="shared" si="12"/>
        <v>71</v>
      </c>
      <c r="O71" s="1" t="str">
        <f t="shared" si="11"/>
        <v>Mdwr 11 van Buitendienst</v>
      </c>
      <c r="S71" s="5" t="str">
        <f t="shared" si="13"/>
        <v xml:space="preserve"> Techniek F</v>
      </c>
      <c r="U71" s="5" t="s">
        <v>222</v>
      </c>
    </row>
    <row r="72" spans="1:21" x14ac:dyDescent="0.25">
      <c r="A72" s="3" t="s">
        <v>641</v>
      </c>
      <c r="B72" s="42" t="s">
        <v>456</v>
      </c>
      <c r="C72" s="42" t="s">
        <v>665</v>
      </c>
      <c r="D72" s="42" t="s">
        <v>448</v>
      </c>
      <c r="N72" s="1">
        <f t="shared" si="12"/>
        <v>72</v>
      </c>
      <c r="O72" s="1" t="str">
        <f t="shared" si="11"/>
        <v>Mdwr 12 van Buitendienst</v>
      </c>
      <c r="S72" s="5" t="str">
        <f t="shared" si="13"/>
        <v xml:space="preserve"> Techniek A</v>
      </c>
      <c r="U72" s="5" t="s">
        <v>225</v>
      </c>
    </row>
    <row r="73" spans="1:21" x14ac:dyDescent="0.25">
      <c r="A73" s="3" t="s">
        <v>641</v>
      </c>
      <c r="B73" s="42" t="s">
        <v>456</v>
      </c>
      <c r="C73" s="42" t="s">
        <v>666</v>
      </c>
      <c r="D73" s="42" t="s">
        <v>447</v>
      </c>
      <c r="N73" s="1">
        <f t="shared" si="12"/>
        <v>73</v>
      </c>
      <c r="O73" s="1" t="str">
        <f t="shared" si="11"/>
        <v>Mdwr 13 van Buitendienst</v>
      </c>
      <c r="S73" s="5" t="str">
        <f t="shared" si="13"/>
        <v xml:space="preserve"> techniek D</v>
      </c>
      <c r="U73" s="5" t="s">
        <v>119</v>
      </c>
    </row>
    <row r="74" spans="1:21" x14ac:dyDescent="0.25">
      <c r="A74" s="3" t="s">
        <v>641</v>
      </c>
      <c r="B74" s="42" t="s">
        <v>456</v>
      </c>
      <c r="C74" s="42" t="s">
        <v>667</v>
      </c>
      <c r="D74" s="42" t="s">
        <v>447</v>
      </c>
      <c r="N74" s="1">
        <f t="shared" si="12"/>
        <v>74</v>
      </c>
      <c r="O74" s="1" t="str">
        <f t="shared" si="11"/>
        <v>Mdwr 14 van Buitendienst</v>
      </c>
      <c r="S74" s="5" t="str">
        <f t="shared" si="13"/>
        <v xml:space="preserve"> techniek D</v>
      </c>
      <c r="U74" s="5" t="s">
        <v>125</v>
      </c>
    </row>
    <row r="75" spans="1:21" x14ac:dyDescent="0.25">
      <c r="A75" s="3" t="s">
        <v>668</v>
      </c>
      <c r="B75" s="42" t="s">
        <v>459</v>
      </c>
      <c r="C75" s="42" t="s">
        <v>15</v>
      </c>
      <c r="N75" s="1">
        <f t="shared" si="12"/>
        <v>75</v>
      </c>
      <c r="O75" s="1" t="str">
        <f t="shared" si="11"/>
        <v/>
      </c>
      <c r="S75" s="5" t="str">
        <f t="shared" si="13"/>
        <v/>
      </c>
      <c r="U75" s="5" t="s">
        <v>158</v>
      </c>
    </row>
    <row r="76" spans="1:21" x14ac:dyDescent="0.25">
      <c r="A76" s="3" t="s">
        <v>668</v>
      </c>
      <c r="B76" s="42" t="s">
        <v>459</v>
      </c>
      <c r="C76" s="42" t="s">
        <v>669</v>
      </c>
      <c r="D76" s="42" t="s">
        <v>433</v>
      </c>
      <c r="N76" s="1">
        <f t="shared" si="12"/>
        <v>76</v>
      </c>
      <c r="O76" s="1" t="str">
        <f t="shared" si="11"/>
        <v>Mdwr 1 van Ontwikkeling</v>
      </c>
      <c r="S76" s="5" t="str">
        <f t="shared" si="13"/>
        <v>ewerker Regie B</v>
      </c>
      <c r="U76" s="5" t="s">
        <v>201</v>
      </c>
    </row>
    <row r="77" spans="1:21" x14ac:dyDescent="0.25">
      <c r="A77" s="3" t="s">
        <v>668</v>
      </c>
      <c r="B77" s="42" t="s">
        <v>459</v>
      </c>
      <c r="C77" s="42" t="s">
        <v>670</v>
      </c>
      <c r="D77" s="42" t="s">
        <v>445</v>
      </c>
      <c r="N77" s="1">
        <f t="shared" si="12"/>
        <v>77</v>
      </c>
      <c r="O77" s="1" t="str">
        <f t="shared" si="11"/>
        <v>Mdwr 2 van Ontwikkeling</v>
      </c>
      <c r="S77" s="5" t="str">
        <f t="shared" si="13"/>
        <v xml:space="preserve"> Beleid en Ontwerp A</v>
      </c>
      <c r="U77" s="5" t="s">
        <v>304</v>
      </c>
    </row>
    <row r="78" spans="1:21" x14ac:dyDescent="0.25">
      <c r="A78" s="3" t="s">
        <v>668</v>
      </c>
      <c r="B78" s="42" t="s">
        <v>459</v>
      </c>
      <c r="C78" s="42" t="s">
        <v>671</v>
      </c>
      <c r="D78" s="42" t="s">
        <v>439</v>
      </c>
      <c r="N78" s="1">
        <f t="shared" si="12"/>
        <v>78</v>
      </c>
      <c r="O78" s="1" t="str">
        <f t="shared" si="11"/>
        <v>Mdwr 3 van Ontwikkeling</v>
      </c>
      <c r="S78" s="5" t="str">
        <f t="shared" si="13"/>
        <v xml:space="preserve"> Dienstverlening C</v>
      </c>
      <c r="U78" s="5" t="s">
        <v>310</v>
      </c>
    </row>
    <row r="79" spans="1:21" x14ac:dyDescent="0.25">
      <c r="A79" s="3" t="s">
        <v>668</v>
      </c>
      <c r="B79" s="42" t="s">
        <v>459</v>
      </c>
      <c r="C79" s="42" t="s">
        <v>672</v>
      </c>
      <c r="D79" s="42" t="s">
        <v>437</v>
      </c>
      <c r="N79" s="1">
        <f t="shared" si="12"/>
        <v>79</v>
      </c>
      <c r="O79" s="1" t="str">
        <f t="shared" si="11"/>
        <v>Mdwr 4 van Ontwikkeling</v>
      </c>
      <c r="S79" s="5" t="str">
        <f t="shared" si="13"/>
        <v xml:space="preserve"> Beleid en Ontwerp B</v>
      </c>
      <c r="U79" s="5" t="s">
        <v>16</v>
      </c>
    </row>
    <row r="80" spans="1:21" x14ac:dyDescent="0.25">
      <c r="A80" s="3" t="s">
        <v>668</v>
      </c>
      <c r="B80" s="42" t="s">
        <v>459</v>
      </c>
      <c r="C80" s="42" t="s">
        <v>673</v>
      </c>
      <c r="D80" s="42" t="s">
        <v>434</v>
      </c>
      <c r="N80" s="1">
        <f t="shared" si="12"/>
        <v>80</v>
      </c>
      <c r="O80" s="1" t="str">
        <f t="shared" si="11"/>
        <v>Mdwr 5 van Ontwikkeling</v>
      </c>
      <c r="S80" s="5" t="str">
        <f t="shared" si="13"/>
        <v xml:space="preserve"> Administratie B</v>
      </c>
      <c r="U80" s="5" t="s">
        <v>116</v>
      </c>
    </row>
    <row r="81" spans="1:21" x14ac:dyDescent="0.25">
      <c r="A81" s="3" t="s">
        <v>668</v>
      </c>
      <c r="B81" s="42" t="s">
        <v>459</v>
      </c>
      <c r="C81" s="42" t="s">
        <v>674</v>
      </c>
      <c r="D81" s="42" t="s">
        <v>437</v>
      </c>
      <c r="N81" s="1">
        <f t="shared" si="12"/>
        <v>81</v>
      </c>
      <c r="O81" s="1" t="str">
        <f t="shared" si="11"/>
        <v>Mdwr 6 van Ontwikkeling</v>
      </c>
      <c r="S81" s="5" t="str">
        <f t="shared" si="13"/>
        <v xml:space="preserve"> Beleid en Ontwerp B</v>
      </c>
      <c r="U81" s="5" t="s">
        <v>64</v>
      </c>
    </row>
    <row r="82" spans="1:21" x14ac:dyDescent="0.25">
      <c r="A82" s="3" t="s">
        <v>668</v>
      </c>
      <c r="B82" s="42" t="s">
        <v>459</v>
      </c>
      <c r="C82" s="42" t="s">
        <v>675</v>
      </c>
      <c r="D82" s="42" t="s">
        <v>437</v>
      </c>
      <c r="N82" s="1">
        <f t="shared" si="12"/>
        <v>82</v>
      </c>
      <c r="O82" s="1" t="str">
        <f t="shared" si="11"/>
        <v>Mdwr 7 van Ontwikkeling</v>
      </c>
      <c r="S82" s="5" t="str">
        <f t="shared" si="13"/>
        <v xml:space="preserve"> Beleid en Ontwerp B</v>
      </c>
      <c r="U82" s="5" t="s">
        <v>172</v>
      </c>
    </row>
    <row r="83" spans="1:21" x14ac:dyDescent="0.25">
      <c r="A83" s="3" t="s">
        <v>668</v>
      </c>
      <c r="B83" s="42" t="s">
        <v>459</v>
      </c>
      <c r="C83" s="42" t="s">
        <v>676</v>
      </c>
      <c r="D83" s="42" t="s">
        <v>437</v>
      </c>
      <c r="N83" s="1">
        <f t="shared" si="12"/>
        <v>83</v>
      </c>
      <c r="O83" s="1" t="str">
        <f t="shared" si="11"/>
        <v>Mdwr 8 van Ontwikkeling</v>
      </c>
      <c r="S83" s="5" t="str">
        <f t="shared" si="13"/>
        <v xml:space="preserve"> Beleid en Ontwerp B</v>
      </c>
      <c r="U83" s="5" t="s">
        <v>217</v>
      </c>
    </row>
    <row r="84" spans="1:21" x14ac:dyDescent="0.25">
      <c r="A84" s="3" t="s">
        <v>668</v>
      </c>
      <c r="B84" s="42" t="s">
        <v>459</v>
      </c>
      <c r="C84" s="42" t="s">
        <v>677</v>
      </c>
      <c r="D84" s="42" t="s">
        <v>436</v>
      </c>
      <c r="N84" s="1">
        <f t="shared" si="12"/>
        <v>84</v>
      </c>
      <c r="O84" s="1" t="str">
        <f t="shared" si="11"/>
        <v>Mdwr 9 van Ontwikkeling</v>
      </c>
      <c r="S84" s="5" t="str">
        <f t="shared" si="13"/>
        <v xml:space="preserve"> Dienstverlening A</v>
      </c>
      <c r="U84" s="5" t="s">
        <v>226</v>
      </c>
    </row>
    <row r="85" spans="1:21" x14ac:dyDescent="0.25">
      <c r="A85" s="3" t="s">
        <v>668</v>
      </c>
      <c r="B85" s="42" t="s">
        <v>459</v>
      </c>
      <c r="C85" s="42" t="s">
        <v>678</v>
      </c>
      <c r="D85" s="42" t="s">
        <v>460</v>
      </c>
      <c r="N85" s="1">
        <f t="shared" si="12"/>
        <v>85</v>
      </c>
      <c r="O85" s="1" t="str">
        <f t="shared" si="11"/>
        <v>Mdwr 10 van Ontwikkeling</v>
      </c>
      <c r="S85" s="5" t="str">
        <f t="shared" si="13"/>
        <v xml:space="preserve"> Juridisch C</v>
      </c>
      <c r="U85" s="5" t="s">
        <v>224</v>
      </c>
    </row>
    <row r="86" spans="1:21" x14ac:dyDescent="0.25">
      <c r="A86" s="3" t="s">
        <v>668</v>
      </c>
      <c r="B86" s="42" t="s">
        <v>459</v>
      </c>
      <c r="C86" s="42" t="s">
        <v>679</v>
      </c>
      <c r="D86" s="42" t="s">
        <v>445</v>
      </c>
      <c r="N86" s="1">
        <f t="shared" si="12"/>
        <v>86</v>
      </c>
      <c r="O86" s="1" t="str">
        <f t="shared" si="11"/>
        <v>Mdwr 11 van Ontwikkeling</v>
      </c>
      <c r="S86" s="5" t="str">
        <f t="shared" si="13"/>
        <v xml:space="preserve"> Beleid en Ontwerp A</v>
      </c>
      <c r="U86" s="5" t="s">
        <v>241</v>
      </c>
    </row>
    <row r="87" spans="1:21" x14ac:dyDescent="0.25">
      <c r="A87" s="3" t="s">
        <v>668</v>
      </c>
      <c r="B87" s="42" t="s">
        <v>459</v>
      </c>
      <c r="C87" s="42" t="s">
        <v>680</v>
      </c>
      <c r="D87" s="42" t="s">
        <v>445</v>
      </c>
      <c r="N87" s="1">
        <f t="shared" si="12"/>
        <v>87</v>
      </c>
      <c r="O87" s="1" t="str">
        <f t="shared" si="11"/>
        <v>Mdwr 12 van Ontwikkeling</v>
      </c>
      <c r="S87" s="5" t="str">
        <f t="shared" si="13"/>
        <v xml:space="preserve"> Beleid en Ontwerp A</v>
      </c>
      <c r="U87" s="5" t="s">
        <v>244</v>
      </c>
    </row>
    <row r="88" spans="1:21" x14ac:dyDescent="0.25">
      <c r="A88" s="3" t="s">
        <v>668</v>
      </c>
      <c r="B88" s="42" t="s">
        <v>459</v>
      </c>
      <c r="C88" s="42" t="s">
        <v>681</v>
      </c>
      <c r="D88" s="42" t="s">
        <v>437</v>
      </c>
      <c r="N88" s="1">
        <f t="shared" si="12"/>
        <v>88</v>
      </c>
      <c r="O88" s="1" t="str">
        <f t="shared" si="11"/>
        <v>Mdwr 13 van Ontwikkeling</v>
      </c>
      <c r="S88" s="5" t="str">
        <f t="shared" si="13"/>
        <v xml:space="preserve"> Beleid en Ontwerp B</v>
      </c>
      <c r="U88" s="5" t="s">
        <v>243</v>
      </c>
    </row>
    <row r="89" spans="1:21" x14ac:dyDescent="0.25">
      <c r="A89" s="3" t="s">
        <v>668</v>
      </c>
      <c r="B89" s="42" t="s">
        <v>459</v>
      </c>
      <c r="C89" s="42" t="s">
        <v>682</v>
      </c>
      <c r="D89" s="42" t="s">
        <v>434</v>
      </c>
      <c r="N89" s="1">
        <f t="shared" si="12"/>
        <v>89</v>
      </c>
      <c r="O89" s="1" t="str">
        <f t="shared" si="11"/>
        <v>Mdwr 14 van Ontwikkeling</v>
      </c>
      <c r="S89" s="5" t="str">
        <f t="shared" si="13"/>
        <v xml:space="preserve"> Administratie B</v>
      </c>
      <c r="U89" s="5" t="s">
        <v>245</v>
      </c>
    </row>
    <row r="90" spans="1:21" x14ac:dyDescent="0.25">
      <c r="A90" s="3" t="s">
        <v>668</v>
      </c>
      <c r="B90" s="42" t="s">
        <v>461</v>
      </c>
      <c r="C90" s="42" t="s">
        <v>683</v>
      </c>
      <c r="D90" s="42" t="s">
        <v>437</v>
      </c>
      <c r="N90" s="1">
        <f t="shared" si="12"/>
        <v>90</v>
      </c>
      <c r="O90" s="1" t="str">
        <f t="shared" si="11"/>
        <v>Mdwr 1 van Vergunningen</v>
      </c>
      <c r="S90" s="5" t="str">
        <f t="shared" si="13"/>
        <v xml:space="preserve"> Beleid en Ontwerp B</v>
      </c>
      <c r="U90" s="5" t="s">
        <v>248</v>
      </c>
    </row>
    <row r="91" spans="1:21" x14ac:dyDescent="0.25">
      <c r="A91" s="3" t="s">
        <v>668</v>
      </c>
      <c r="B91" s="42" t="s">
        <v>461</v>
      </c>
      <c r="C91" s="42" t="s">
        <v>684</v>
      </c>
      <c r="D91" s="42" t="s">
        <v>442</v>
      </c>
      <c r="N91" s="1">
        <f t="shared" si="12"/>
        <v>91</v>
      </c>
      <c r="O91" s="1" t="str">
        <f t="shared" si="11"/>
        <v>Mdwr 2 van Vergunningen</v>
      </c>
      <c r="S91" s="5" t="str">
        <f t="shared" si="13"/>
        <v xml:space="preserve"> Dienstverlening B</v>
      </c>
      <c r="U91" s="5" t="s">
        <v>187</v>
      </c>
    </row>
    <row r="92" spans="1:21" x14ac:dyDescent="0.25">
      <c r="A92" s="3" t="s">
        <v>668</v>
      </c>
      <c r="B92" s="42" t="s">
        <v>461</v>
      </c>
      <c r="C92" s="42" t="s">
        <v>685</v>
      </c>
      <c r="D92" s="42" t="s">
        <v>437</v>
      </c>
      <c r="N92" s="1">
        <f t="shared" si="12"/>
        <v>92</v>
      </c>
      <c r="O92" s="1" t="str">
        <f t="shared" si="11"/>
        <v>Mdwr 3 van Vergunningen</v>
      </c>
      <c r="S92" s="5" t="str">
        <f t="shared" si="13"/>
        <v xml:space="preserve"> Beleid en Ontwerp B</v>
      </c>
      <c r="U92" s="5" t="s">
        <v>177</v>
      </c>
    </row>
    <row r="93" spans="1:21" x14ac:dyDescent="0.25">
      <c r="A93" s="3" t="s">
        <v>668</v>
      </c>
      <c r="B93" s="42" t="s">
        <v>461</v>
      </c>
      <c r="C93" s="42" t="s">
        <v>686</v>
      </c>
      <c r="D93" s="42" t="s">
        <v>435</v>
      </c>
      <c r="N93" s="1">
        <f t="shared" si="12"/>
        <v>93</v>
      </c>
      <c r="O93" s="1" t="str">
        <f t="shared" si="11"/>
        <v>Mdwr 4 van Vergunningen</v>
      </c>
      <c r="S93" s="5" t="str">
        <f t="shared" si="13"/>
        <v xml:space="preserve"> Juridisch B</v>
      </c>
      <c r="U93" s="5" t="s">
        <v>73</v>
      </c>
    </row>
    <row r="94" spans="1:21" x14ac:dyDescent="0.25">
      <c r="A94" s="3" t="s">
        <v>668</v>
      </c>
      <c r="B94" s="42" t="s">
        <v>461</v>
      </c>
      <c r="C94" s="42" t="s">
        <v>687</v>
      </c>
      <c r="D94" s="42" t="s">
        <v>435</v>
      </c>
      <c r="N94" s="1">
        <f t="shared" si="12"/>
        <v>94</v>
      </c>
      <c r="O94" s="1" t="str">
        <f t="shared" si="11"/>
        <v>Mdwr 5 van Vergunningen</v>
      </c>
      <c r="S94" s="5" t="str">
        <f t="shared" si="13"/>
        <v xml:space="preserve"> Juridisch B</v>
      </c>
      <c r="U94" s="5" t="s">
        <v>161</v>
      </c>
    </row>
    <row r="95" spans="1:21" x14ac:dyDescent="0.25">
      <c r="A95" s="3" t="s">
        <v>668</v>
      </c>
      <c r="B95" s="42" t="s">
        <v>461</v>
      </c>
      <c r="C95" s="42" t="s">
        <v>688</v>
      </c>
      <c r="D95" s="42" t="s">
        <v>442</v>
      </c>
      <c r="N95" s="1">
        <f t="shared" si="12"/>
        <v>95</v>
      </c>
      <c r="O95" s="1" t="str">
        <f t="shared" si="11"/>
        <v>Mdwr 6 van Vergunningen</v>
      </c>
      <c r="S95" s="5" t="str">
        <f t="shared" si="13"/>
        <v xml:space="preserve"> Dienstverlening B</v>
      </c>
      <c r="U95" s="5" t="s">
        <v>129</v>
      </c>
    </row>
    <row r="96" spans="1:21" x14ac:dyDescent="0.25">
      <c r="A96" s="3" t="s">
        <v>668</v>
      </c>
      <c r="B96" s="42" t="s">
        <v>461</v>
      </c>
      <c r="C96" s="42" t="s">
        <v>689</v>
      </c>
      <c r="D96" s="42" t="s">
        <v>460</v>
      </c>
      <c r="N96" s="1">
        <f t="shared" si="12"/>
        <v>96</v>
      </c>
      <c r="O96" s="1" t="str">
        <f t="shared" si="11"/>
        <v>Mdwr 7 van Vergunningen</v>
      </c>
      <c r="S96" s="5" t="str">
        <f t="shared" si="13"/>
        <v xml:space="preserve"> Juridisch C</v>
      </c>
      <c r="U96" s="5" t="s">
        <v>124</v>
      </c>
    </row>
    <row r="97" spans="1:21" x14ac:dyDescent="0.25">
      <c r="A97" s="3" t="s">
        <v>668</v>
      </c>
      <c r="B97" s="42" t="s">
        <v>461</v>
      </c>
      <c r="C97" s="42" t="s">
        <v>690</v>
      </c>
      <c r="D97" s="42" t="s">
        <v>440</v>
      </c>
      <c r="N97" s="1">
        <f t="shared" si="12"/>
        <v>97</v>
      </c>
      <c r="O97" s="1" t="str">
        <f t="shared" si="11"/>
        <v>Mdwr 8 van Vergunningen</v>
      </c>
      <c r="S97" s="5" t="str">
        <f t="shared" si="13"/>
        <v xml:space="preserve"> Juridisch A</v>
      </c>
      <c r="U97" s="5" t="s">
        <v>229</v>
      </c>
    </row>
    <row r="98" spans="1:21" x14ac:dyDescent="0.25">
      <c r="A98" s="3" t="s">
        <v>668</v>
      </c>
      <c r="B98" s="42" t="s">
        <v>461</v>
      </c>
      <c r="C98" s="42" t="s">
        <v>691</v>
      </c>
      <c r="D98" s="42" t="s">
        <v>442</v>
      </c>
      <c r="N98" s="1">
        <f t="shared" si="12"/>
        <v>98</v>
      </c>
      <c r="O98" s="1" t="str">
        <f t="shared" ref="O98:O121" si="14">INDEX(C:C,N98)</f>
        <v>Mdwr 9 van Vergunningen</v>
      </c>
      <c r="S98" s="5" t="str">
        <f t="shared" si="13"/>
        <v xml:space="preserve"> Dienstverlening B</v>
      </c>
      <c r="U98" s="5" t="s">
        <v>232</v>
      </c>
    </row>
    <row r="99" spans="1:21" x14ac:dyDescent="0.25">
      <c r="A99" s="3" t="s">
        <v>668</v>
      </c>
      <c r="B99" s="42" t="s">
        <v>461</v>
      </c>
      <c r="C99" s="42" t="s">
        <v>692</v>
      </c>
      <c r="D99" s="42" t="s">
        <v>460</v>
      </c>
      <c r="N99" s="1">
        <f t="shared" ref="N99:N121" si="15">+N98+1</f>
        <v>99</v>
      </c>
      <c r="O99" s="1" t="str">
        <f t="shared" si="14"/>
        <v>Mdwr 10 van Vergunningen</v>
      </c>
      <c r="S99" s="5" t="str">
        <f t="shared" si="13"/>
        <v xml:space="preserve"> Juridisch C</v>
      </c>
      <c r="U99" s="5" t="s">
        <v>142</v>
      </c>
    </row>
    <row r="100" spans="1:21" x14ac:dyDescent="0.25">
      <c r="A100" s="3" t="s">
        <v>668</v>
      </c>
      <c r="B100" s="42" t="s">
        <v>461</v>
      </c>
      <c r="C100" s="42" t="s">
        <v>693</v>
      </c>
      <c r="D100" s="42" t="s">
        <v>435</v>
      </c>
      <c r="N100" s="1">
        <f t="shared" si="15"/>
        <v>100</v>
      </c>
      <c r="O100" s="1" t="str">
        <f t="shared" si="14"/>
        <v>Mdwr 11 van Vergunningen</v>
      </c>
      <c r="S100" s="5" t="str">
        <f t="shared" si="13"/>
        <v xml:space="preserve"> Juridisch B</v>
      </c>
      <c r="U100" s="5" t="s">
        <v>22</v>
      </c>
    </row>
    <row r="101" spans="1:21" x14ac:dyDescent="0.25">
      <c r="A101" s="3" t="s">
        <v>668</v>
      </c>
      <c r="B101" s="42" t="s">
        <v>461</v>
      </c>
      <c r="C101" s="42" t="s">
        <v>694</v>
      </c>
      <c r="D101" s="42" t="s">
        <v>439</v>
      </c>
      <c r="N101" s="1">
        <f t="shared" si="15"/>
        <v>101</v>
      </c>
      <c r="O101" s="1" t="str">
        <f t="shared" si="14"/>
        <v>Mdwr 12 van Vergunningen</v>
      </c>
      <c r="S101" s="5" t="str">
        <f t="shared" si="13"/>
        <v xml:space="preserve"> Dienstverlening C</v>
      </c>
      <c r="U101" s="5" t="s">
        <v>313</v>
      </c>
    </row>
    <row r="102" spans="1:21" x14ac:dyDescent="0.25">
      <c r="A102" s="3" t="s">
        <v>668</v>
      </c>
      <c r="B102" s="42" t="s">
        <v>461</v>
      </c>
      <c r="C102" s="42" t="s">
        <v>695</v>
      </c>
      <c r="D102" s="42" t="s">
        <v>435</v>
      </c>
      <c r="N102" s="1">
        <f t="shared" si="15"/>
        <v>102</v>
      </c>
      <c r="O102" s="1" t="str">
        <f t="shared" si="14"/>
        <v>Mdwr 13 van Vergunningen</v>
      </c>
      <c r="S102" s="5" t="str">
        <f t="shared" si="13"/>
        <v xml:space="preserve"> Juridisch B</v>
      </c>
      <c r="U102" s="5" t="s">
        <v>280</v>
      </c>
    </row>
    <row r="103" spans="1:21" x14ac:dyDescent="0.25">
      <c r="A103" s="3" t="s">
        <v>668</v>
      </c>
      <c r="B103" s="42" t="s">
        <v>461</v>
      </c>
      <c r="C103" s="42" t="s">
        <v>696</v>
      </c>
      <c r="D103" s="42" t="s">
        <v>460</v>
      </c>
      <c r="N103" s="1">
        <f t="shared" si="15"/>
        <v>103</v>
      </c>
      <c r="O103" s="1" t="str">
        <f t="shared" si="14"/>
        <v>Mdwr 14 van Vergunningen</v>
      </c>
      <c r="S103" s="5" t="str">
        <f t="shared" si="13"/>
        <v xml:space="preserve"> Juridisch C</v>
      </c>
      <c r="U103" s="5" t="s">
        <v>312</v>
      </c>
    </row>
    <row r="104" spans="1:21" x14ac:dyDescent="0.25">
      <c r="A104" s="3" t="s">
        <v>668</v>
      </c>
      <c r="B104" s="42" t="s">
        <v>462</v>
      </c>
      <c r="C104" s="42" t="s">
        <v>697</v>
      </c>
      <c r="D104" s="42" t="s">
        <v>443</v>
      </c>
      <c r="N104" s="1">
        <f t="shared" si="15"/>
        <v>104</v>
      </c>
      <c r="O104" s="1" t="str">
        <f t="shared" si="14"/>
        <v>Mdwr 1 van Voorzieningen</v>
      </c>
      <c r="S104" s="5" t="str">
        <f t="shared" si="13"/>
        <v xml:space="preserve"> Dienstverlening D</v>
      </c>
      <c r="U104" s="5" t="s">
        <v>268</v>
      </c>
    </row>
    <row r="105" spans="1:21" x14ac:dyDescent="0.25">
      <c r="A105" s="3" t="s">
        <v>668</v>
      </c>
      <c r="B105" s="42" t="s">
        <v>462</v>
      </c>
      <c r="C105" s="42" t="s">
        <v>698</v>
      </c>
      <c r="D105" s="42" t="s">
        <v>442</v>
      </c>
      <c r="N105" s="1">
        <f t="shared" si="15"/>
        <v>105</v>
      </c>
      <c r="O105" s="1" t="str">
        <f t="shared" si="14"/>
        <v>Mdwr 2 van Voorzieningen</v>
      </c>
      <c r="S105" s="5" t="str">
        <f t="shared" si="13"/>
        <v xml:space="preserve"> Dienstverlening B</v>
      </c>
      <c r="U105" s="5" t="s">
        <v>320</v>
      </c>
    </row>
    <row r="106" spans="1:21" x14ac:dyDescent="0.25">
      <c r="A106" s="3" t="s">
        <v>668</v>
      </c>
      <c r="B106" s="42" t="s">
        <v>462</v>
      </c>
      <c r="C106" s="42" t="s">
        <v>699</v>
      </c>
      <c r="D106" s="42" t="s">
        <v>443</v>
      </c>
      <c r="N106" s="1">
        <f t="shared" si="15"/>
        <v>106</v>
      </c>
      <c r="O106" s="1" t="str">
        <f t="shared" si="14"/>
        <v>Mdwr 3 van Voorzieningen</v>
      </c>
      <c r="S106" s="5" t="str">
        <f t="shared" si="13"/>
        <v xml:space="preserve"> Dienstverlening D</v>
      </c>
      <c r="U106" s="5" t="s">
        <v>239</v>
      </c>
    </row>
    <row r="107" spans="1:21" x14ac:dyDescent="0.25">
      <c r="A107" s="3" t="s">
        <v>668</v>
      </c>
      <c r="B107" s="42" t="s">
        <v>462</v>
      </c>
      <c r="C107" s="42" t="s">
        <v>700</v>
      </c>
      <c r="D107" s="42" t="s">
        <v>454</v>
      </c>
      <c r="N107" s="1">
        <f t="shared" si="15"/>
        <v>107</v>
      </c>
      <c r="O107" s="1" t="str">
        <f t="shared" si="14"/>
        <v>Mdwr 4 van Voorzieningen</v>
      </c>
      <c r="S107" s="5" t="str">
        <f t="shared" si="13"/>
        <v xml:space="preserve"> Beleid en Ontwerp C</v>
      </c>
      <c r="U107" s="5" t="s">
        <v>284</v>
      </c>
    </row>
    <row r="108" spans="1:21" x14ac:dyDescent="0.25">
      <c r="A108" s="3" t="s">
        <v>668</v>
      </c>
      <c r="B108" s="42" t="s">
        <v>462</v>
      </c>
      <c r="C108" s="42" t="s">
        <v>701</v>
      </c>
      <c r="D108" s="42" t="s">
        <v>454</v>
      </c>
      <c r="N108" s="1">
        <f t="shared" si="15"/>
        <v>108</v>
      </c>
      <c r="O108" s="1" t="str">
        <f t="shared" si="14"/>
        <v>Mdwr 5 van Voorzieningen</v>
      </c>
      <c r="S108" s="5" t="str">
        <f t="shared" si="13"/>
        <v xml:space="preserve"> Beleid en Ontwerp C</v>
      </c>
      <c r="U108" s="5" t="s">
        <v>285</v>
      </c>
    </row>
    <row r="109" spans="1:21" x14ac:dyDescent="0.25">
      <c r="A109" s="3" t="s">
        <v>668</v>
      </c>
      <c r="B109" s="42" t="s">
        <v>462</v>
      </c>
      <c r="C109" s="42" t="s">
        <v>702</v>
      </c>
      <c r="D109" s="42" t="s">
        <v>436</v>
      </c>
      <c r="N109" s="1">
        <f t="shared" si="15"/>
        <v>109</v>
      </c>
      <c r="O109" s="1" t="str">
        <f t="shared" si="14"/>
        <v>Mdwr 6 van Voorzieningen</v>
      </c>
      <c r="S109" s="5" t="str">
        <f t="shared" si="13"/>
        <v xml:space="preserve"> Dienstverlening A</v>
      </c>
      <c r="U109" s="5" t="s">
        <v>104</v>
      </c>
    </row>
    <row r="110" spans="1:21" x14ac:dyDescent="0.25">
      <c r="A110" s="3" t="s">
        <v>668</v>
      </c>
      <c r="B110" s="42" t="s">
        <v>462</v>
      </c>
      <c r="C110" s="42" t="s">
        <v>703</v>
      </c>
      <c r="D110" s="42" t="s">
        <v>444</v>
      </c>
      <c r="N110" s="1">
        <f t="shared" si="15"/>
        <v>110</v>
      </c>
      <c r="O110" s="1" t="str">
        <f t="shared" si="14"/>
        <v>Mdwr 7 van Voorzieningen</v>
      </c>
      <c r="S110" s="5" t="str">
        <f t="shared" si="13"/>
        <v xml:space="preserve"> Dienstverlening E</v>
      </c>
      <c r="U110" s="5" t="s">
        <v>228</v>
      </c>
    </row>
    <row r="111" spans="1:21" x14ac:dyDescent="0.25">
      <c r="A111" s="3" t="s">
        <v>668</v>
      </c>
      <c r="B111" s="42" t="s">
        <v>462</v>
      </c>
      <c r="C111" s="42" t="s">
        <v>704</v>
      </c>
      <c r="D111" s="42" t="s">
        <v>444</v>
      </c>
      <c r="N111" s="1">
        <f t="shared" si="15"/>
        <v>111</v>
      </c>
      <c r="O111" s="1" t="str">
        <f t="shared" si="14"/>
        <v>Mdwr 8 van Voorzieningen</v>
      </c>
      <c r="S111" s="5" t="str">
        <f t="shared" si="13"/>
        <v xml:space="preserve"> Dienstverlening E</v>
      </c>
      <c r="U111" s="5" t="s">
        <v>131</v>
      </c>
    </row>
    <row r="112" spans="1:21" x14ac:dyDescent="0.25">
      <c r="A112" s="3" t="s">
        <v>668</v>
      </c>
      <c r="B112" s="42" t="s">
        <v>462</v>
      </c>
      <c r="C112" s="42" t="s">
        <v>705</v>
      </c>
      <c r="D112" s="42" t="s">
        <v>434</v>
      </c>
      <c r="N112" s="1">
        <f t="shared" si="15"/>
        <v>112</v>
      </c>
      <c r="O112" s="1" t="str">
        <f t="shared" si="14"/>
        <v>Mdwr 9 van Voorzieningen</v>
      </c>
      <c r="S112" s="5" t="str">
        <f t="shared" si="13"/>
        <v xml:space="preserve"> Administratie B</v>
      </c>
      <c r="U112" s="5" t="s">
        <v>267</v>
      </c>
    </row>
    <row r="113" spans="1:21" x14ac:dyDescent="0.25">
      <c r="A113" s="3" t="s">
        <v>668</v>
      </c>
      <c r="B113" s="42" t="s">
        <v>462</v>
      </c>
      <c r="C113" s="42" t="s">
        <v>706</v>
      </c>
      <c r="D113" s="42" t="s">
        <v>463</v>
      </c>
      <c r="N113" s="1">
        <f t="shared" si="15"/>
        <v>113</v>
      </c>
      <c r="O113" s="1" t="str">
        <f t="shared" si="14"/>
        <v>Mdwr 10 van Voorzieningen</v>
      </c>
      <c r="S113" s="5" t="str">
        <f t="shared" si="13"/>
        <v>ewerker Regie A</v>
      </c>
      <c r="U113" s="5" t="s">
        <v>274</v>
      </c>
    </row>
    <row r="114" spans="1:21" x14ac:dyDescent="0.25">
      <c r="A114" s="3" t="s">
        <v>668</v>
      </c>
      <c r="B114" s="42" t="s">
        <v>462</v>
      </c>
      <c r="C114" s="42" t="s">
        <v>707</v>
      </c>
      <c r="D114" s="42" t="s">
        <v>442</v>
      </c>
      <c r="N114" s="1">
        <f t="shared" si="15"/>
        <v>114</v>
      </c>
      <c r="O114" s="1" t="str">
        <f t="shared" si="14"/>
        <v>Mdwr 11 van Voorzieningen</v>
      </c>
      <c r="S114" s="5" t="str">
        <f t="shared" si="13"/>
        <v xml:space="preserve"> Dienstverlening B</v>
      </c>
      <c r="U114" s="5" t="s">
        <v>271</v>
      </c>
    </row>
    <row r="115" spans="1:21" x14ac:dyDescent="0.25">
      <c r="A115" s="3" t="s">
        <v>668</v>
      </c>
      <c r="B115" s="42" t="s">
        <v>462</v>
      </c>
      <c r="C115" s="42" t="s">
        <v>708</v>
      </c>
      <c r="D115" s="42" t="s">
        <v>442</v>
      </c>
      <c r="N115" s="1">
        <f t="shared" si="15"/>
        <v>115</v>
      </c>
      <c r="O115" s="1" t="str">
        <f t="shared" si="14"/>
        <v>Mdwr 12 van Voorzieningen</v>
      </c>
      <c r="S115" s="5" t="str">
        <f t="shared" si="13"/>
        <v xml:space="preserve"> Dienstverlening B</v>
      </c>
      <c r="U115" s="5" t="s">
        <v>279</v>
      </c>
    </row>
    <row r="116" spans="1:21" x14ac:dyDescent="0.25">
      <c r="A116" s="3" t="s">
        <v>668</v>
      </c>
      <c r="B116" s="42" t="s">
        <v>462</v>
      </c>
      <c r="C116" s="42" t="s">
        <v>709</v>
      </c>
      <c r="D116" s="42" t="s">
        <v>443</v>
      </c>
      <c r="N116" s="1">
        <f t="shared" si="15"/>
        <v>116</v>
      </c>
      <c r="O116" s="1" t="str">
        <f t="shared" si="14"/>
        <v>Mdwr 13 van Voorzieningen</v>
      </c>
      <c r="S116" s="5" t="str">
        <f t="shared" si="13"/>
        <v xml:space="preserve"> Dienstverlening D</v>
      </c>
      <c r="U116" s="5" t="s">
        <v>275</v>
      </c>
    </row>
    <row r="117" spans="1:21" x14ac:dyDescent="0.25">
      <c r="A117" s="3" t="s">
        <v>668</v>
      </c>
      <c r="B117" s="42" t="s">
        <v>462</v>
      </c>
      <c r="C117" s="42" t="s">
        <v>710</v>
      </c>
      <c r="D117" s="42" t="s">
        <v>437</v>
      </c>
      <c r="N117" s="1">
        <f t="shared" si="15"/>
        <v>117</v>
      </c>
      <c r="O117" s="1" t="str">
        <f t="shared" si="14"/>
        <v>Mdwr 14 van Voorzieningen</v>
      </c>
      <c r="S117" s="5" t="str">
        <f t="shared" si="13"/>
        <v xml:space="preserve"> Beleid en Ontwerp B</v>
      </c>
      <c r="U117" s="5" t="s">
        <v>266</v>
      </c>
    </row>
    <row r="118" spans="1:21" x14ac:dyDescent="0.25">
      <c r="A118" s="3" t="s">
        <v>668</v>
      </c>
      <c r="B118" s="42" t="s">
        <v>462</v>
      </c>
      <c r="C118" s="42" t="s">
        <v>711</v>
      </c>
      <c r="D118" s="42" t="s">
        <v>442</v>
      </c>
      <c r="N118" s="1">
        <f t="shared" si="15"/>
        <v>118</v>
      </c>
      <c r="O118" s="1" t="str">
        <f t="shared" si="14"/>
        <v>Mdwr 15 van Voorzieningen</v>
      </c>
      <c r="S118" s="5" t="str">
        <f t="shared" si="13"/>
        <v xml:space="preserve"> Dienstverlening B</v>
      </c>
      <c r="U118" s="5" t="s">
        <v>76</v>
      </c>
    </row>
    <row r="119" spans="1:21" x14ac:dyDescent="0.25">
      <c r="A119" s="3" t="s">
        <v>668</v>
      </c>
      <c r="B119" s="42" t="s">
        <v>462</v>
      </c>
      <c r="C119" s="42" t="s">
        <v>712</v>
      </c>
      <c r="D119" s="42" t="s">
        <v>444</v>
      </c>
      <c r="N119" s="1">
        <f t="shared" si="15"/>
        <v>119</v>
      </c>
      <c r="O119" s="1" t="str">
        <f t="shared" si="14"/>
        <v>Mdwr 16 van Voorzieningen</v>
      </c>
      <c r="S119" s="5" t="str">
        <f t="shared" si="13"/>
        <v xml:space="preserve"> Dienstverlening E</v>
      </c>
      <c r="U119" s="5" t="s">
        <v>143</v>
      </c>
    </row>
    <row r="120" spans="1:21" x14ac:dyDescent="0.25">
      <c r="A120" s="3" t="s">
        <v>668</v>
      </c>
      <c r="B120" s="42" t="s">
        <v>462</v>
      </c>
      <c r="C120" s="42" t="s">
        <v>713</v>
      </c>
      <c r="D120" s="42" t="s">
        <v>442</v>
      </c>
      <c r="N120" s="1">
        <f t="shared" si="15"/>
        <v>120</v>
      </c>
      <c r="O120" s="1" t="str">
        <f t="shared" si="14"/>
        <v>Mdwr 17 van Voorzieningen</v>
      </c>
      <c r="S120" s="5" t="str">
        <f t="shared" si="13"/>
        <v xml:space="preserve"> Dienstverlening B</v>
      </c>
      <c r="U120" s="5" t="s">
        <v>205</v>
      </c>
    </row>
    <row r="121" spans="1:21" x14ac:dyDescent="0.25">
      <c r="A121" s="3" t="s">
        <v>668</v>
      </c>
      <c r="B121" s="42" t="s">
        <v>462</v>
      </c>
      <c r="C121" s="42" t="s">
        <v>714</v>
      </c>
      <c r="D121" s="42" t="s">
        <v>436</v>
      </c>
      <c r="N121" s="1">
        <f t="shared" si="15"/>
        <v>121</v>
      </c>
      <c r="O121" s="1" t="str">
        <f t="shared" si="14"/>
        <v>Mdwr 18 van Voorzieningen</v>
      </c>
      <c r="S121" s="5" t="str">
        <f t="shared" si="13"/>
        <v xml:space="preserve"> Dienstverlening A</v>
      </c>
      <c r="U121" s="5" t="s">
        <v>132</v>
      </c>
    </row>
    <row r="122" spans="1:21" x14ac:dyDescent="0.25">
      <c r="A122" s="3" t="s">
        <v>668</v>
      </c>
      <c r="B122" s="42" t="s">
        <v>462</v>
      </c>
      <c r="C122" s="42" t="s">
        <v>715</v>
      </c>
      <c r="D122" s="42" t="s">
        <v>442</v>
      </c>
      <c r="S122" s="5" t="str">
        <f t="shared" si="13"/>
        <v xml:space="preserve"> Dienstverlening B</v>
      </c>
      <c r="U122" s="5" t="s">
        <v>207</v>
      </c>
    </row>
    <row r="123" spans="1:21" x14ac:dyDescent="0.25">
      <c r="A123" s="3" t="s">
        <v>668</v>
      </c>
      <c r="B123" s="42" t="s">
        <v>462</v>
      </c>
      <c r="C123" s="42" t="s">
        <v>716</v>
      </c>
      <c r="D123" s="42" t="s">
        <v>443</v>
      </c>
      <c r="S123" s="5" t="str">
        <f t="shared" si="13"/>
        <v xml:space="preserve"> Dienstverlening D</v>
      </c>
      <c r="U123" s="5" t="s">
        <v>294</v>
      </c>
    </row>
    <row r="124" spans="1:21" x14ac:dyDescent="0.25">
      <c r="A124" s="3" t="s">
        <v>668</v>
      </c>
      <c r="B124" s="42" t="s">
        <v>462</v>
      </c>
      <c r="C124" s="42" t="s">
        <v>717</v>
      </c>
      <c r="D124" s="42" t="s">
        <v>442</v>
      </c>
      <c r="S124" s="5" t="str">
        <f t="shared" si="13"/>
        <v xml:space="preserve"> Dienstverlening B</v>
      </c>
      <c r="U124" s="5" t="s">
        <v>135</v>
      </c>
    </row>
    <row r="125" spans="1:21" x14ac:dyDescent="0.25">
      <c r="A125" s="3" t="s">
        <v>668</v>
      </c>
      <c r="B125" s="42" t="s">
        <v>462</v>
      </c>
      <c r="C125" s="42" t="s">
        <v>718</v>
      </c>
      <c r="D125" s="42" t="s">
        <v>460</v>
      </c>
      <c r="S125" s="5" t="str">
        <f t="shared" si="13"/>
        <v xml:space="preserve"> Juridisch C</v>
      </c>
      <c r="U125" s="5" t="s">
        <v>287</v>
      </c>
    </row>
    <row r="126" spans="1:21" x14ac:dyDescent="0.25">
      <c r="A126" s="3" t="s">
        <v>668</v>
      </c>
      <c r="B126" s="42" t="s">
        <v>462</v>
      </c>
      <c r="C126" s="42" t="s">
        <v>719</v>
      </c>
      <c r="D126" s="42" t="s">
        <v>460</v>
      </c>
      <c r="S126" s="5" t="str">
        <f t="shared" si="13"/>
        <v xml:space="preserve"> Juridisch C</v>
      </c>
      <c r="U126" s="5" t="s">
        <v>295</v>
      </c>
    </row>
    <row r="127" spans="1:21" x14ac:dyDescent="0.25">
      <c r="A127" s="2"/>
      <c r="B127" s="2"/>
      <c r="C127" s="2"/>
      <c r="D127" s="2"/>
      <c r="S127" s="5" t="str">
        <f t="shared" si="13"/>
        <v/>
      </c>
      <c r="U127" s="5" t="s">
        <v>301</v>
      </c>
    </row>
    <row r="128" spans="1:21" x14ac:dyDescent="0.25">
      <c r="A128" s="2"/>
      <c r="B128" s="2"/>
      <c r="C128" s="2"/>
      <c r="D128" s="2"/>
      <c r="S128" s="5" t="str">
        <f t="shared" si="13"/>
        <v/>
      </c>
      <c r="U128" s="5" t="s">
        <v>247</v>
      </c>
    </row>
    <row r="129" spans="1:21" x14ac:dyDescent="0.25">
      <c r="A129" s="2"/>
      <c r="B129" s="2"/>
      <c r="C129" s="2"/>
      <c r="D129" s="2"/>
      <c r="S129" s="5" t="str">
        <f t="shared" si="13"/>
        <v/>
      </c>
      <c r="U129" s="5" t="s">
        <v>208</v>
      </c>
    </row>
    <row r="130" spans="1:21" x14ac:dyDescent="0.25">
      <c r="A130" s="2"/>
      <c r="B130" s="2"/>
      <c r="C130" s="2"/>
      <c r="D130" s="2"/>
      <c r="S130" s="5" t="str">
        <f t="shared" si="13"/>
        <v/>
      </c>
      <c r="U130" s="5" t="s">
        <v>118</v>
      </c>
    </row>
    <row r="131" spans="1:21" x14ac:dyDescent="0.25">
      <c r="A131" s="2"/>
      <c r="B131" s="2"/>
      <c r="C131" s="2"/>
      <c r="D131" s="2"/>
      <c r="S131" s="5" t="str">
        <f t="shared" ref="S131:S194" si="16">MID(D131,11,255)</f>
        <v/>
      </c>
      <c r="U131" s="5" t="s">
        <v>302</v>
      </c>
    </row>
    <row r="132" spans="1:21" x14ac:dyDescent="0.25">
      <c r="A132" s="2"/>
      <c r="B132" s="2"/>
      <c r="C132" s="2"/>
      <c r="D132" s="2"/>
      <c r="S132" s="5" t="str">
        <f t="shared" si="16"/>
        <v/>
      </c>
      <c r="U132" s="5" t="s">
        <v>162</v>
      </c>
    </row>
    <row r="133" spans="1:21" x14ac:dyDescent="0.25">
      <c r="A133" s="2"/>
      <c r="B133" s="2"/>
      <c r="C133" s="2"/>
      <c r="D133" s="2"/>
      <c r="S133" s="5" t="str">
        <f t="shared" si="16"/>
        <v/>
      </c>
      <c r="U133" s="5" t="s">
        <v>164</v>
      </c>
    </row>
    <row r="134" spans="1:21" x14ac:dyDescent="0.25">
      <c r="A134" s="2"/>
      <c r="B134" s="2"/>
      <c r="C134" s="2"/>
      <c r="D134" s="2"/>
      <c r="S134" s="5" t="str">
        <f t="shared" si="16"/>
        <v/>
      </c>
      <c r="U134" s="5" t="s">
        <v>163</v>
      </c>
    </row>
    <row r="135" spans="1:21" x14ac:dyDescent="0.25">
      <c r="A135" s="7"/>
      <c r="B135" s="7"/>
      <c r="C135" s="5"/>
      <c r="D135" s="5"/>
      <c r="S135" s="5" t="str">
        <f t="shared" si="16"/>
        <v/>
      </c>
      <c r="U135" s="5" t="s">
        <v>167</v>
      </c>
    </row>
    <row r="136" spans="1:21" x14ac:dyDescent="0.25">
      <c r="A136" s="2"/>
      <c r="B136" s="2"/>
      <c r="C136" s="2"/>
      <c r="D136" s="2"/>
      <c r="S136" s="5" t="str">
        <f t="shared" si="16"/>
        <v/>
      </c>
      <c r="U136" s="5" t="s">
        <v>324</v>
      </c>
    </row>
    <row r="137" spans="1:21" x14ac:dyDescent="0.25">
      <c r="A137" s="2"/>
      <c r="B137" s="2"/>
      <c r="C137" s="2"/>
      <c r="D137" s="2"/>
      <c r="S137" s="5" t="str">
        <f t="shared" si="16"/>
        <v/>
      </c>
      <c r="U137" s="5" t="s">
        <v>78</v>
      </c>
    </row>
    <row r="138" spans="1:21" x14ac:dyDescent="0.25">
      <c r="A138" s="2"/>
      <c r="B138" s="2"/>
      <c r="C138" s="2"/>
      <c r="D138" s="2"/>
      <c r="S138" s="5" t="str">
        <f t="shared" si="16"/>
        <v/>
      </c>
      <c r="U138" s="5" t="s">
        <v>66</v>
      </c>
    </row>
    <row r="139" spans="1:21" x14ac:dyDescent="0.25">
      <c r="A139" s="2"/>
      <c r="B139" s="2"/>
      <c r="C139" s="2"/>
      <c r="D139" s="2"/>
      <c r="S139" s="5" t="str">
        <f t="shared" si="16"/>
        <v/>
      </c>
      <c r="U139" s="5" t="s">
        <v>94</v>
      </c>
    </row>
    <row r="140" spans="1:21" x14ac:dyDescent="0.25">
      <c r="A140" s="2"/>
      <c r="B140" s="2"/>
      <c r="C140" s="2"/>
      <c r="D140" s="2"/>
      <c r="S140" s="5" t="str">
        <f t="shared" si="16"/>
        <v/>
      </c>
      <c r="U140" s="5" t="s">
        <v>83</v>
      </c>
    </row>
    <row r="141" spans="1:21" x14ac:dyDescent="0.25">
      <c r="A141" s="2"/>
      <c r="B141" s="2"/>
      <c r="C141" s="2"/>
      <c r="D141" s="2"/>
      <c r="S141" s="5" t="str">
        <f t="shared" si="16"/>
        <v/>
      </c>
      <c r="U141" s="5" t="s">
        <v>308</v>
      </c>
    </row>
    <row r="142" spans="1:21" x14ac:dyDescent="0.25">
      <c r="A142" s="2"/>
      <c r="B142" s="2"/>
      <c r="C142" s="2"/>
      <c r="D142" s="2"/>
      <c r="S142" s="5" t="str">
        <f t="shared" si="16"/>
        <v/>
      </c>
      <c r="U142" s="5" t="s">
        <v>136</v>
      </c>
    </row>
    <row r="143" spans="1:21" x14ac:dyDescent="0.25">
      <c r="A143" s="2"/>
      <c r="B143" s="2"/>
      <c r="C143" s="2"/>
      <c r="D143" s="2"/>
      <c r="S143" s="5" t="str">
        <f t="shared" si="16"/>
        <v/>
      </c>
      <c r="U143" s="5" t="s">
        <v>157</v>
      </c>
    </row>
    <row r="144" spans="1:21" x14ac:dyDescent="0.25">
      <c r="A144" s="2"/>
      <c r="B144" s="2"/>
      <c r="C144" s="2"/>
      <c r="D144" s="2"/>
      <c r="S144" s="5" t="str">
        <f t="shared" si="16"/>
        <v/>
      </c>
      <c r="U144" s="5" t="s">
        <v>235</v>
      </c>
    </row>
    <row r="145" spans="1:21" x14ac:dyDescent="0.25">
      <c r="A145" s="2"/>
      <c r="B145" s="2"/>
      <c r="C145" s="2"/>
      <c r="D145" s="2"/>
      <c r="S145" s="5" t="str">
        <f t="shared" si="16"/>
        <v/>
      </c>
      <c r="U145" s="5" t="s">
        <v>88</v>
      </c>
    </row>
    <row r="146" spans="1:21" x14ac:dyDescent="0.25">
      <c r="A146" s="2"/>
      <c r="B146" s="2"/>
      <c r="C146" s="2"/>
      <c r="D146" s="2"/>
      <c r="S146" s="5" t="str">
        <f t="shared" si="16"/>
        <v/>
      </c>
      <c r="U146" s="5" t="s">
        <v>300</v>
      </c>
    </row>
    <row r="147" spans="1:21" x14ac:dyDescent="0.25">
      <c r="A147" s="2"/>
      <c r="B147" s="2"/>
      <c r="C147" s="2"/>
      <c r="D147" s="2"/>
      <c r="S147" s="5" t="str">
        <f t="shared" si="16"/>
        <v/>
      </c>
      <c r="U147" s="5" t="s">
        <v>178</v>
      </c>
    </row>
    <row r="148" spans="1:21" x14ac:dyDescent="0.25">
      <c r="A148" s="2"/>
      <c r="B148" s="2"/>
      <c r="C148" s="2"/>
      <c r="D148" s="2"/>
      <c r="S148" s="5" t="str">
        <f t="shared" si="16"/>
        <v/>
      </c>
      <c r="U148" s="5" t="s">
        <v>298</v>
      </c>
    </row>
    <row r="149" spans="1:21" x14ac:dyDescent="0.25">
      <c r="A149" s="2"/>
      <c r="B149" s="2"/>
      <c r="C149" s="2"/>
      <c r="D149" s="2"/>
      <c r="S149" s="5" t="str">
        <f t="shared" si="16"/>
        <v/>
      </c>
      <c r="U149" s="5" t="s">
        <v>289</v>
      </c>
    </row>
    <row r="150" spans="1:21" x14ac:dyDescent="0.25">
      <c r="A150" s="2"/>
      <c r="B150" s="2"/>
      <c r="C150" s="2"/>
      <c r="D150" s="2"/>
      <c r="S150" s="5" t="str">
        <f t="shared" si="16"/>
        <v/>
      </c>
      <c r="U150" s="5" t="s">
        <v>184</v>
      </c>
    </row>
    <row r="151" spans="1:21" x14ac:dyDescent="0.25">
      <c r="A151" s="2"/>
      <c r="B151" s="2"/>
      <c r="C151" s="2"/>
      <c r="D151" s="2"/>
      <c r="S151" s="5" t="str">
        <f t="shared" si="16"/>
        <v/>
      </c>
      <c r="U151" s="5" t="s">
        <v>256</v>
      </c>
    </row>
    <row r="152" spans="1:21" x14ac:dyDescent="0.25">
      <c r="A152" s="2"/>
      <c r="B152" s="2"/>
      <c r="C152" s="2"/>
      <c r="D152" s="2"/>
      <c r="S152" s="5" t="str">
        <f t="shared" si="16"/>
        <v/>
      </c>
      <c r="U152" s="5" t="s">
        <v>113</v>
      </c>
    </row>
    <row r="153" spans="1:21" x14ac:dyDescent="0.25">
      <c r="A153" s="2"/>
      <c r="B153" s="2"/>
      <c r="C153" s="2"/>
      <c r="D153" s="2"/>
      <c r="S153" s="5" t="str">
        <f t="shared" si="16"/>
        <v/>
      </c>
      <c r="U153" s="5" t="s">
        <v>82</v>
      </c>
    </row>
    <row r="154" spans="1:21" x14ac:dyDescent="0.25">
      <c r="A154" s="2"/>
      <c r="B154" s="2"/>
      <c r="C154" s="2"/>
      <c r="D154" s="2"/>
      <c r="S154" s="5" t="str">
        <f t="shared" si="16"/>
        <v/>
      </c>
      <c r="U154" s="5" t="s">
        <v>246</v>
      </c>
    </row>
    <row r="155" spans="1:21" x14ac:dyDescent="0.25">
      <c r="A155" s="2"/>
      <c r="B155" s="2"/>
      <c r="C155" s="2"/>
      <c r="D155" s="2"/>
      <c r="S155" s="5" t="str">
        <f t="shared" si="16"/>
        <v/>
      </c>
      <c r="U155" s="5" t="s">
        <v>19</v>
      </c>
    </row>
    <row r="156" spans="1:21" x14ac:dyDescent="0.25">
      <c r="A156" s="2"/>
      <c r="B156" s="2"/>
      <c r="C156" s="2"/>
      <c r="D156" s="2"/>
      <c r="S156" s="5" t="str">
        <f t="shared" si="16"/>
        <v/>
      </c>
      <c r="U156" s="5" t="s">
        <v>79</v>
      </c>
    </row>
    <row r="157" spans="1:21" x14ac:dyDescent="0.25">
      <c r="A157" s="2"/>
      <c r="B157" s="2"/>
      <c r="C157" s="2"/>
      <c r="D157" s="2"/>
      <c r="S157" s="5" t="str">
        <f t="shared" si="16"/>
        <v/>
      </c>
      <c r="U157" s="5" t="s">
        <v>188</v>
      </c>
    </row>
    <row r="158" spans="1:21" x14ac:dyDescent="0.25">
      <c r="A158" s="7"/>
      <c r="B158" s="7"/>
      <c r="C158" s="5"/>
      <c r="D158" s="5"/>
      <c r="S158" s="5" t="str">
        <f t="shared" si="16"/>
        <v/>
      </c>
      <c r="U158" s="5" t="s">
        <v>282</v>
      </c>
    </row>
    <row r="159" spans="1:21" x14ac:dyDescent="0.25">
      <c r="A159" s="2"/>
      <c r="B159" s="2"/>
      <c r="C159" s="2"/>
      <c r="D159" s="2"/>
      <c r="S159" s="5" t="str">
        <f t="shared" si="16"/>
        <v/>
      </c>
      <c r="U159" s="5" t="s">
        <v>128</v>
      </c>
    </row>
    <row r="160" spans="1:21" x14ac:dyDescent="0.25">
      <c r="A160" s="2"/>
      <c r="B160" s="2"/>
      <c r="C160" s="2"/>
      <c r="D160" s="2"/>
      <c r="S160" s="5" t="str">
        <f t="shared" si="16"/>
        <v/>
      </c>
      <c r="U160" s="5" t="s">
        <v>181</v>
      </c>
    </row>
    <row r="161" spans="1:21" x14ac:dyDescent="0.25">
      <c r="A161" s="2"/>
      <c r="B161" s="2"/>
      <c r="C161" s="2"/>
      <c r="D161" s="2"/>
      <c r="S161" s="5" t="str">
        <f t="shared" si="16"/>
        <v/>
      </c>
      <c r="U161" s="5" t="s">
        <v>122</v>
      </c>
    </row>
    <row r="162" spans="1:21" x14ac:dyDescent="0.25">
      <c r="A162" s="7"/>
      <c r="B162" s="7"/>
      <c r="C162" s="5"/>
      <c r="D162" s="5"/>
      <c r="S162" s="5" t="str">
        <f t="shared" si="16"/>
        <v/>
      </c>
      <c r="U162" s="5" t="s">
        <v>126</v>
      </c>
    </row>
    <row r="163" spans="1:21" x14ac:dyDescent="0.25">
      <c r="A163" s="2"/>
      <c r="B163" s="2"/>
      <c r="C163" s="2"/>
      <c r="D163" s="2"/>
      <c r="S163" s="5" t="str">
        <f t="shared" si="16"/>
        <v/>
      </c>
      <c r="U163" s="5" t="s">
        <v>200</v>
      </c>
    </row>
    <row r="164" spans="1:21" x14ac:dyDescent="0.25">
      <c r="A164" s="2"/>
      <c r="B164" s="2"/>
      <c r="C164" s="2"/>
      <c r="D164" s="2"/>
      <c r="S164" s="5" t="str">
        <f t="shared" si="16"/>
        <v/>
      </c>
      <c r="U164" s="5" t="s">
        <v>210</v>
      </c>
    </row>
    <row r="165" spans="1:21" x14ac:dyDescent="0.25">
      <c r="A165" s="2"/>
      <c r="B165" s="2"/>
      <c r="C165" s="2"/>
      <c r="D165" s="2"/>
      <c r="S165" s="5" t="str">
        <f t="shared" si="16"/>
        <v/>
      </c>
      <c r="U165" s="5" t="s">
        <v>206</v>
      </c>
    </row>
    <row r="166" spans="1:21" x14ac:dyDescent="0.25">
      <c r="A166" s="2"/>
      <c r="B166" s="2"/>
      <c r="C166" s="2"/>
      <c r="D166" s="2"/>
      <c r="S166" s="5" t="str">
        <f t="shared" si="16"/>
        <v/>
      </c>
      <c r="U166" s="5" t="s">
        <v>204</v>
      </c>
    </row>
    <row r="167" spans="1:21" x14ac:dyDescent="0.25">
      <c r="A167" s="2"/>
      <c r="B167" s="2"/>
      <c r="C167" s="2"/>
      <c r="D167" s="2"/>
      <c r="S167" s="5" t="str">
        <f t="shared" si="16"/>
        <v/>
      </c>
      <c r="U167" s="5" t="s">
        <v>218</v>
      </c>
    </row>
    <row r="168" spans="1:21" x14ac:dyDescent="0.25">
      <c r="A168" s="2"/>
      <c r="B168" s="2"/>
      <c r="C168" s="2"/>
      <c r="D168" s="2"/>
      <c r="S168" s="5" t="str">
        <f t="shared" si="16"/>
        <v/>
      </c>
      <c r="U168" s="5" t="s">
        <v>316</v>
      </c>
    </row>
    <row r="169" spans="1:21" x14ac:dyDescent="0.25">
      <c r="A169" s="2"/>
      <c r="B169" s="2"/>
      <c r="C169" s="2"/>
      <c r="D169" s="2"/>
      <c r="S169" s="5" t="str">
        <f t="shared" si="16"/>
        <v/>
      </c>
      <c r="U169" s="5" t="s">
        <v>144</v>
      </c>
    </row>
    <row r="170" spans="1:21" x14ac:dyDescent="0.25">
      <c r="A170" s="2"/>
      <c r="B170" s="2"/>
      <c r="C170" s="2"/>
      <c r="D170" s="2"/>
      <c r="S170" s="5" t="str">
        <f t="shared" si="16"/>
        <v/>
      </c>
      <c r="U170" s="5" t="s">
        <v>315</v>
      </c>
    </row>
    <row r="171" spans="1:21" x14ac:dyDescent="0.25">
      <c r="A171" s="2"/>
      <c r="B171" s="2"/>
      <c r="C171" s="2"/>
      <c r="D171" s="2"/>
      <c r="S171" s="5" t="str">
        <f t="shared" si="16"/>
        <v/>
      </c>
      <c r="U171" s="5" t="s">
        <v>276</v>
      </c>
    </row>
    <row r="172" spans="1:21" x14ac:dyDescent="0.25">
      <c r="A172" s="2"/>
      <c r="B172" s="2"/>
      <c r="C172" s="2"/>
      <c r="D172" s="2"/>
      <c r="S172" s="5" t="str">
        <f t="shared" si="16"/>
        <v/>
      </c>
      <c r="U172" s="5" t="s">
        <v>323</v>
      </c>
    </row>
    <row r="173" spans="1:21" x14ac:dyDescent="0.25">
      <c r="A173" s="2"/>
      <c r="B173" s="2"/>
      <c r="C173" s="2"/>
      <c r="D173" s="2"/>
      <c r="S173" s="5" t="str">
        <f t="shared" si="16"/>
        <v/>
      </c>
      <c r="U173" s="5" t="s">
        <v>127</v>
      </c>
    </row>
    <row r="174" spans="1:21" x14ac:dyDescent="0.25">
      <c r="A174" s="2"/>
      <c r="B174" s="2"/>
      <c r="C174" s="2"/>
      <c r="D174" s="2"/>
      <c r="S174" s="5" t="str">
        <f t="shared" si="16"/>
        <v/>
      </c>
      <c r="U174" s="5" t="s">
        <v>318</v>
      </c>
    </row>
    <row r="175" spans="1:21" x14ac:dyDescent="0.25">
      <c r="A175" s="2"/>
      <c r="B175" s="2"/>
      <c r="C175" s="2"/>
      <c r="D175" s="2"/>
      <c r="S175" s="5" t="str">
        <f t="shared" si="16"/>
        <v/>
      </c>
      <c r="U175" s="5" t="s">
        <v>81</v>
      </c>
    </row>
    <row r="176" spans="1:21" x14ac:dyDescent="0.25">
      <c r="A176" s="7"/>
      <c r="B176" s="7"/>
      <c r="C176" s="5"/>
      <c r="D176" s="5"/>
      <c r="S176" s="5" t="str">
        <f t="shared" si="16"/>
        <v/>
      </c>
      <c r="U176" s="5" t="s">
        <v>321</v>
      </c>
    </row>
    <row r="177" spans="1:21" x14ac:dyDescent="0.25">
      <c r="A177" s="2"/>
      <c r="B177" s="2"/>
      <c r="C177" s="2"/>
      <c r="D177" s="2"/>
      <c r="S177" s="5" t="str">
        <f t="shared" si="16"/>
        <v/>
      </c>
      <c r="U177" s="5" t="s">
        <v>322</v>
      </c>
    </row>
    <row r="178" spans="1:21" x14ac:dyDescent="0.25">
      <c r="A178" s="2"/>
      <c r="B178" s="2"/>
      <c r="C178" s="2"/>
      <c r="D178" s="2"/>
      <c r="S178" s="5" t="str">
        <f t="shared" si="16"/>
        <v/>
      </c>
      <c r="U178" s="5" t="s">
        <v>166</v>
      </c>
    </row>
    <row r="179" spans="1:21" x14ac:dyDescent="0.25">
      <c r="A179" s="2"/>
      <c r="B179" s="2"/>
      <c r="C179" s="2"/>
      <c r="D179" s="2"/>
      <c r="S179" s="5" t="str">
        <f t="shared" si="16"/>
        <v/>
      </c>
      <c r="U179" s="5" t="s">
        <v>250</v>
      </c>
    </row>
    <row r="180" spans="1:21" x14ac:dyDescent="0.25">
      <c r="A180" s="2"/>
      <c r="B180" s="2"/>
      <c r="C180" s="2"/>
      <c r="D180" s="2"/>
      <c r="S180" s="5" t="str">
        <f t="shared" si="16"/>
        <v/>
      </c>
      <c r="U180" s="5" t="s">
        <v>317</v>
      </c>
    </row>
    <row r="181" spans="1:21" x14ac:dyDescent="0.25">
      <c r="A181" s="2"/>
      <c r="B181" s="2"/>
      <c r="C181" s="2"/>
      <c r="D181" s="2"/>
      <c r="S181" s="5" t="str">
        <f t="shared" si="16"/>
        <v/>
      </c>
      <c r="U181" s="5" t="s">
        <v>25</v>
      </c>
    </row>
    <row r="182" spans="1:21" x14ac:dyDescent="0.25">
      <c r="A182" s="2"/>
      <c r="B182" s="2"/>
      <c r="C182" s="2"/>
      <c r="D182" s="2"/>
      <c r="S182" s="5" t="str">
        <f t="shared" si="16"/>
        <v/>
      </c>
      <c r="U182" s="5" t="s">
        <v>258</v>
      </c>
    </row>
    <row r="183" spans="1:21" x14ac:dyDescent="0.25">
      <c r="A183" s="2"/>
      <c r="B183" s="2"/>
      <c r="C183" s="2"/>
      <c r="D183" s="2"/>
      <c r="S183" s="5" t="str">
        <f t="shared" si="16"/>
        <v/>
      </c>
      <c r="U183" s="5" t="s">
        <v>148</v>
      </c>
    </row>
    <row r="184" spans="1:21" x14ac:dyDescent="0.25">
      <c r="A184" s="2"/>
      <c r="B184" s="2"/>
      <c r="C184" s="2"/>
      <c r="D184" s="2"/>
      <c r="S184" s="5" t="str">
        <f t="shared" si="16"/>
        <v/>
      </c>
      <c r="U184" s="5" t="s">
        <v>251</v>
      </c>
    </row>
    <row r="185" spans="1:21" x14ac:dyDescent="0.25">
      <c r="A185" s="2"/>
      <c r="B185" s="2"/>
      <c r="C185" s="2"/>
      <c r="D185" s="2"/>
      <c r="S185" s="5" t="str">
        <f t="shared" si="16"/>
        <v/>
      </c>
      <c r="U185" s="5" t="s">
        <v>130</v>
      </c>
    </row>
    <row r="186" spans="1:21" x14ac:dyDescent="0.25">
      <c r="A186" s="2"/>
      <c r="B186" s="2"/>
      <c r="C186" s="2"/>
      <c r="D186" s="2"/>
      <c r="S186" s="5" t="str">
        <f t="shared" si="16"/>
        <v/>
      </c>
      <c r="U186" s="5" t="s">
        <v>314</v>
      </c>
    </row>
    <row r="187" spans="1:21" x14ac:dyDescent="0.25">
      <c r="A187" s="2"/>
      <c r="B187" s="2"/>
      <c r="C187" s="2"/>
      <c r="D187" s="2"/>
      <c r="S187" s="5" t="str">
        <f t="shared" si="16"/>
        <v/>
      </c>
      <c r="U187" s="5" t="s">
        <v>71</v>
      </c>
    </row>
    <row r="188" spans="1:21" x14ac:dyDescent="0.25">
      <c r="A188" s="2"/>
      <c r="B188" s="2"/>
      <c r="C188" s="2"/>
      <c r="D188" s="2"/>
      <c r="S188" s="5" t="str">
        <f t="shared" si="16"/>
        <v/>
      </c>
      <c r="U188" s="5" t="s">
        <v>296</v>
      </c>
    </row>
    <row r="189" spans="1:21" x14ac:dyDescent="0.25">
      <c r="A189" s="2"/>
      <c r="B189" s="2"/>
      <c r="C189" s="2"/>
      <c r="D189" s="2"/>
      <c r="S189" s="5" t="str">
        <f t="shared" si="16"/>
        <v/>
      </c>
      <c r="U189" s="5" t="s">
        <v>213</v>
      </c>
    </row>
    <row r="190" spans="1:21" x14ac:dyDescent="0.25">
      <c r="A190" s="2"/>
      <c r="B190" s="2"/>
      <c r="C190" s="2"/>
      <c r="D190" s="2"/>
      <c r="S190" s="5" t="str">
        <f t="shared" si="16"/>
        <v/>
      </c>
      <c r="U190" s="5" t="s">
        <v>214</v>
      </c>
    </row>
    <row r="191" spans="1:21" x14ac:dyDescent="0.25">
      <c r="A191" s="2"/>
      <c r="B191" s="2"/>
      <c r="C191" s="2"/>
      <c r="D191" s="2"/>
      <c r="S191" s="5" t="str">
        <f t="shared" si="16"/>
        <v/>
      </c>
      <c r="U191" s="5" t="s">
        <v>261</v>
      </c>
    </row>
    <row r="192" spans="1:21" x14ac:dyDescent="0.25">
      <c r="A192" s="2"/>
      <c r="B192" s="2"/>
      <c r="C192" s="2"/>
      <c r="D192" s="2"/>
      <c r="S192" s="5" t="str">
        <f t="shared" si="16"/>
        <v/>
      </c>
      <c r="U192" s="5" t="s">
        <v>264</v>
      </c>
    </row>
    <row r="193" spans="1:21" x14ac:dyDescent="0.25">
      <c r="A193" s="2"/>
      <c r="B193" s="2"/>
      <c r="C193" s="2"/>
      <c r="D193" s="2"/>
      <c r="S193" s="5" t="str">
        <f t="shared" si="16"/>
        <v/>
      </c>
      <c r="U193" s="5" t="s">
        <v>193</v>
      </c>
    </row>
    <row r="194" spans="1:21" x14ac:dyDescent="0.25">
      <c r="A194" s="2"/>
      <c r="B194" s="2"/>
      <c r="C194" s="2"/>
      <c r="D194" s="2"/>
      <c r="S194" s="5" t="str">
        <f t="shared" si="16"/>
        <v/>
      </c>
      <c r="U194" s="5" t="s">
        <v>115</v>
      </c>
    </row>
    <row r="195" spans="1:21" x14ac:dyDescent="0.25">
      <c r="A195" s="2"/>
      <c r="B195" s="2"/>
      <c r="C195" s="2"/>
      <c r="D195" s="2"/>
      <c r="S195" s="5" t="str">
        <f t="shared" ref="S195:S258" si="17">MID(D195,11,255)</f>
        <v/>
      </c>
      <c r="U195" s="5" t="s">
        <v>182</v>
      </c>
    </row>
    <row r="196" spans="1:21" x14ac:dyDescent="0.25">
      <c r="A196" s="2"/>
      <c r="B196" s="2"/>
      <c r="C196" s="2"/>
      <c r="D196" s="2"/>
      <c r="S196" s="5" t="str">
        <f t="shared" si="17"/>
        <v/>
      </c>
      <c r="U196" s="5" t="s">
        <v>108</v>
      </c>
    </row>
    <row r="197" spans="1:21" x14ac:dyDescent="0.25">
      <c r="A197" s="2"/>
      <c r="B197" s="2"/>
      <c r="C197" s="2"/>
      <c r="D197" s="2"/>
      <c r="S197" s="5" t="str">
        <f t="shared" si="17"/>
        <v/>
      </c>
      <c r="U197" s="5" t="s">
        <v>147</v>
      </c>
    </row>
    <row r="198" spans="1:21" x14ac:dyDescent="0.25">
      <c r="A198" s="2"/>
      <c r="B198" s="2"/>
      <c r="C198" s="2"/>
      <c r="D198" s="2"/>
      <c r="S198" s="5" t="str">
        <f t="shared" si="17"/>
        <v/>
      </c>
      <c r="U198" s="5" t="s">
        <v>230</v>
      </c>
    </row>
    <row r="199" spans="1:21" x14ac:dyDescent="0.25">
      <c r="A199" s="2"/>
      <c r="B199" s="2"/>
      <c r="C199" s="2"/>
      <c r="D199" s="2"/>
      <c r="S199" s="5" t="str">
        <f t="shared" si="17"/>
        <v/>
      </c>
      <c r="U199" s="5" t="s">
        <v>216</v>
      </c>
    </row>
    <row r="200" spans="1:21" x14ac:dyDescent="0.25">
      <c r="A200" s="2"/>
      <c r="B200" s="2"/>
      <c r="C200" s="2"/>
      <c r="D200" s="2"/>
      <c r="S200" s="5" t="str">
        <f t="shared" si="17"/>
        <v/>
      </c>
      <c r="U200" s="5" t="s">
        <v>72</v>
      </c>
    </row>
    <row r="201" spans="1:21" x14ac:dyDescent="0.25">
      <c r="A201" s="2"/>
      <c r="B201" s="2"/>
      <c r="C201" s="2"/>
      <c r="D201" s="2"/>
      <c r="S201" s="5" t="str">
        <f t="shared" si="17"/>
        <v/>
      </c>
      <c r="U201" s="5" t="s">
        <v>265</v>
      </c>
    </row>
    <row r="202" spans="1:21" x14ac:dyDescent="0.25">
      <c r="A202" s="2"/>
      <c r="B202" s="2"/>
      <c r="C202" s="2"/>
      <c r="D202" s="2"/>
      <c r="S202" s="5" t="str">
        <f t="shared" si="17"/>
        <v/>
      </c>
      <c r="U202" s="5" t="s">
        <v>87</v>
      </c>
    </row>
    <row r="203" spans="1:21" x14ac:dyDescent="0.25">
      <c r="A203" s="2"/>
      <c r="B203" s="2"/>
      <c r="C203" s="2"/>
      <c r="D203" s="2"/>
      <c r="S203" s="5" t="str">
        <f t="shared" si="17"/>
        <v/>
      </c>
      <c r="U203" s="5" t="s">
        <v>93</v>
      </c>
    </row>
    <row r="204" spans="1:21" x14ac:dyDescent="0.25">
      <c r="A204" s="2"/>
      <c r="B204" s="2"/>
      <c r="C204" s="2"/>
      <c r="D204" s="2"/>
      <c r="S204" s="5" t="str">
        <f t="shared" si="17"/>
        <v/>
      </c>
      <c r="U204" s="5" t="s">
        <v>86</v>
      </c>
    </row>
    <row r="205" spans="1:21" x14ac:dyDescent="0.25">
      <c r="A205" s="2"/>
      <c r="B205" s="2"/>
      <c r="C205" s="2"/>
      <c r="D205" s="2"/>
      <c r="S205" s="5" t="str">
        <f t="shared" si="17"/>
        <v/>
      </c>
      <c r="U205" s="5" t="s">
        <v>63</v>
      </c>
    </row>
    <row r="206" spans="1:21" x14ac:dyDescent="0.25">
      <c r="A206" s="2"/>
      <c r="B206" s="2"/>
      <c r="C206" s="2"/>
      <c r="D206" s="2"/>
      <c r="S206" s="5" t="str">
        <f t="shared" si="17"/>
        <v/>
      </c>
      <c r="U206" s="5" t="s">
        <v>112</v>
      </c>
    </row>
    <row r="207" spans="1:21" x14ac:dyDescent="0.25">
      <c r="A207" s="2"/>
      <c r="B207" s="2"/>
      <c r="C207" s="2"/>
      <c r="D207" s="2"/>
      <c r="S207" s="5" t="str">
        <f t="shared" si="17"/>
        <v/>
      </c>
      <c r="U207" s="5" t="s">
        <v>74</v>
      </c>
    </row>
    <row r="208" spans="1:21" x14ac:dyDescent="0.25">
      <c r="A208" s="2"/>
      <c r="B208" s="2"/>
      <c r="C208" s="2"/>
      <c r="D208" s="2"/>
      <c r="S208" s="5" t="str">
        <f t="shared" si="17"/>
        <v/>
      </c>
      <c r="U208" s="5" t="s">
        <v>292</v>
      </c>
    </row>
    <row r="209" spans="1:21" x14ac:dyDescent="0.25">
      <c r="A209" s="2"/>
      <c r="B209" s="2"/>
      <c r="C209" s="2"/>
      <c r="D209" s="2"/>
      <c r="S209" s="5" t="str">
        <f t="shared" si="17"/>
        <v/>
      </c>
      <c r="U209" s="5" t="s">
        <v>311</v>
      </c>
    </row>
    <row r="210" spans="1:21" x14ac:dyDescent="0.25">
      <c r="A210" s="2"/>
      <c r="B210" s="2"/>
      <c r="C210" s="2"/>
      <c r="D210" s="2"/>
      <c r="S210" s="5" t="str">
        <f t="shared" si="17"/>
        <v/>
      </c>
      <c r="U210" s="5" t="s">
        <v>146</v>
      </c>
    </row>
    <row r="211" spans="1:21" x14ac:dyDescent="0.25">
      <c r="A211" s="2"/>
      <c r="B211" s="2"/>
      <c r="C211" s="2"/>
      <c r="D211" s="2"/>
      <c r="S211" s="5" t="str">
        <f t="shared" si="17"/>
        <v/>
      </c>
      <c r="U211" s="5" t="s">
        <v>192</v>
      </c>
    </row>
    <row r="212" spans="1:21" x14ac:dyDescent="0.25">
      <c r="A212" s="2"/>
      <c r="B212" s="2"/>
      <c r="C212" s="2"/>
      <c r="D212" s="2"/>
      <c r="S212" s="5" t="str">
        <f t="shared" si="17"/>
        <v/>
      </c>
      <c r="U212" s="5" t="s">
        <v>101</v>
      </c>
    </row>
    <row r="213" spans="1:21" x14ac:dyDescent="0.25">
      <c r="A213" s="2"/>
      <c r="B213" s="2"/>
      <c r="C213" s="2"/>
      <c r="D213" s="2"/>
      <c r="S213" s="5" t="str">
        <f t="shared" si="17"/>
        <v/>
      </c>
      <c r="U213" s="5" t="s">
        <v>77</v>
      </c>
    </row>
    <row r="214" spans="1:21" x14ac:dyDescent="0.25">
      <c r="A214" s="2"/>
      <c r="B214" s="2"/>
      <c r="C214" s="2"/>
      <c r="D214" s="2"/>
      <c r="S214" s="5" t="str">
        <f t="shared" si="17"/>
        <v/>
      </c>
      <c r="U214" s="5" t="s">
        <v>159</v>
      </c>
    </row>
    <row r="215" spans="1:21" x14ac:dyDescent="0.25">
      <c r="A215" s="2"/>
      <c r="B215" s="2"/>
      <c r="C215" s="2"/>
      <c r="D215" s="2"/>
      <c r="S215" s="5" t="str">
        <f t="shared" si="17"/>
        <v/>
      </c>
      <c r="U215" s="5" t="s">
        <v>234</v>
      </c>
    </row>
    <row r="216" spans="1:21" x14ac:dyDescent="0.25">
      <c r="A216" s="7"/>
      <c r="B216" s="7"/>
      <c r="C216" s="5"/>
      <c r="D216" s="5"/>
      <c r="S216" s="5" t="str">
        <f t="shared" si="17"/>
        <v/>
      </c>
      <c r="U216" s="5" t="s">
        <v>21</v>
      </c>
    </row>
    <row r="217" spans="1:21" x14ac:dyDescent="0.25">
      <c r="A217" s="2"/>
      <c r="B217" s="2"/>
      <c r="C217" s="2"/>
      <c r="D217" s="2"/>
      <c r="S217" s="5" t="str">
        <f t="shared" si="17"/>
        <v/>
      </c>
      <c r="U217" s="5" t="s">
        <v>44</v>
      </c>
    </row>
    <row r="218" spans="1:21" x14ac:dyDescent="0.25">
      <c r="A218" s="7"/>
      <c r="B218" s="7"/>
      <c r="C218" s="5"/>
      <c r="D218" s="5"/>
      <c r="S218" s="5" t="str">
        <f t="shared" si="17"/>
        <v/>
      </c>
      <c r="U218" s="5" t="s">
        <v>52</v>
      </c>
    </row>
    <row r="219" spans="1:21" x14ac:dyDescent="0.25">
      <c r="A219" s="2"/>
      <c r="B219" s="2"/>
      <c r="C219" s="2"/>
      <c r="D219" s="2"/>
      <c r="S219" s="5" t="str">
        <f t="shared" si="17"/>
        <v/>
      </c>
      <c r="U219" s="5" t="s">
        <v>23</v>
      </c>
    </row>
    <row r="220" spans="1:21" x14ac:dyDescent="0.25">
      <c r="A220" s="2"/>
      <c r="B220" s="2"/>
      <c r="C220" s="2"/>
      <c r="D220" s="2"/>
      <c r="S220" s="5" t="str">
        <f t="shared" si="17"/>
        <v/>
      </c>
      <c r="U220" s="5" t="s">
        <v>309</v>
      </c>
    </row>
    <row r="221" spans="1:21" x14ac:dyDescent="0.25">
      <c r="A221" s="2"/>
      <c r="B221" s="2"/>
      <c r="C221" s="2"/>
      <c r="D221" s="2"/>
      <c r="S221" s="5" t="str">
        <f t="shared" si="17"/>
        <v/>
      </c>
      <c r="U221" s="5" t="s">
        <v>90</v>
      </c>
    </row>
    <row r="222" spans="1:21" x14ac:dyDescent="0.25">
      <c r="A222" s="7"/>
      <c r="B222" s="7"/>
      <c r="C222" s="5"/>
      <c r="D222" s="5"/>
      <c r="S222" s="5" t="str">
        <f t="shared" si="17"/>
        <v/>
      </c>
      <c r="U222" s="5" t="s">
        <v>117</v>
      </c>
    </row>
    <row r="223" spans="1:21" x14ac:dyDescent="0.25">
      <c r="A223" s="2"/>
      <c r="B223" s="2"/>
      <c r="C223" s="2"/>
      <c r="D223" s="2"/>
      <c r="S223" s="5" t="str">
        <f t="shared" si="17"/>
        <v/>
      </c>
      <c r="U223" s="5" t="s">
        <v>173</v>
      </c>
    </row>
    <row r="224" spans="1:21" x14ac:dyDescent="0.25">
      <c r="A224" s="2"/>
      <c r="B224" s="2"/>
      <c r="C224" s="2"/>
      <c r="D224" s="2"/>
      <c r="S224" s="5" t="str">
        <f t="shared" si="17"/>
        <v/>
      </c>
      <c r="U224" s="5" t="s">
        <v>92</v>
      </c>
    </row>
    <row r="225" spans="1:21" x14ac:dyDescent="0.25">
      <c r="A225" s="2"/>
      <c r="B225" s="2"/>
      <c r="C225" s="2"/>
      <c r="D225" s="2"/>
      <c r="S225" s="5" t="str">
        <f t="shared" si="17"/>
        <v/>
      </c>
      <c r="U225" s="5" t="s">
        <v>26</v>
      </c>
    </row>
    <row r="226" spans="1:21" x14ac:dyDescent="0.25">
      <c r="A226" s="2"/>
      <c r="B226" s="2"/>
      <c r="C226" s="2"/>
      <c r="D226" s="2"/>
      <c r="S226" s="5" t="str">
        <f t="shared" si="17"/>
        <v/>
      </c>
      <c r="U226" s="5" t="s">
        <v>56</v>
      </c>
    </row>
    <row r="227" spans="1:21" x14ac:dyDescent="0.25">
      <c r="A227" s="2"/>
      <c r="B227" s="2"/>
      <c r="C227" s="2"/>
      <c r="D227" s="2"/>
      <c r="S227" s="5" t="str">
        <f t="shared" si="17"/>
        <v/>
      </c>
      <c r="U227" s="5" t="s">
        <v>233</v>
      </c>
    </row>
    <row r="228" spans="1:21" x14ac:dyDescent="0.25">
      <c r="A228" s="2"/>
      <c r="B228" s="2"/>
      <c r="C228" s="2"/>
      <c r="D228" s="2"/>
      <c r="S228" s="5" t="str">
        <f t="shared" si="17"/>
        <v/>
      </c>
      <c r="U228" s="5" t="s">
        <v>238</v>
      </c>
    </row>
    <row r="229" spans="1:21" x14ac:dyDescent="0.25">
      <c r="A229" s="7"/>
      <c r="B229" s="7"/>
      <c r="C229" s="5"/>
      <c r="D229" s="5"/>
      <c r="S229" s="5" t="str">
        <f t="shared" si="17"/>
        <v/>
      </c>
      <c r="U229" s="5" t="s">
        <v>65</v>
      </c>
    </row>
    <row r="230" spans="1:21" x14ac:dyDescent="0.25">
      <c r="A230" s="2"/>
      <c r="B230" s="2"/>
      <c r="C230" s="2"/>
      <c r="D230" s="2"/>
      <c r="S230" s="5" t="str">
        <f t="shared" si="17"/>
        <v/>
      </c>
      <c r="U230" s="5" t="s">
        <v>18</v>
      </c>
    </row>
    <row r="231" spans="1:21" x14ac:dyDescent="0.25">
      <c r="A231" s="2"/>
      <c r="B231" s="2"/>
      <c r="C231" s="2"/>
      <c r="D231" s="2"/>
      <c r="S231" s="5" t="str">
        <f t="shared" si="17"/>
        <v/>
      </c>
      <c r="U231" s="5" t="s">
        <v>133</v>
      </c>
    </row>
    <row r="232" spans="1:21" x14ac:dyDescent="0.25">
      <c r="A232" s="2"/>
      <c r="B232" s="2"/>
      <c r="C232" s="2"/>
      <c r="D232" s="2"/>
      <c r="S232" s="5" t="str">
        <f t="shared" si="17"/>
        <v/>
      </c>
      <c r="U232" s="5" t="s">
        <v>231</v>
      </c>
    </row>
    <row r="233" spans="1:21" x14ac:dyDescent="0.25">
      <c r="A233" s="2"/>
      <c r="B233" s="2"/>
      <c r="C233" s="2"/>
      <c r="D233" s="2"/>
      <c r="S233" s="5" t="str">
        <f t="shared" si="17"/>
        <v/>
      </c>
      <c r="U233" s="5" t="s">
        <v>55</v>
      </c>
    </row>
    <row r="234" spans="1:21" x14ac:dyDescent="0.25">
      <c r="A234" s="2"/>
      <c r="B234" s="2"/>
      <c r="C234" s="2"/>
      <c r="D234" s="2"/>
      <c r="S234" s="5" t="str">
        <f t="shared" si="17"/>
        <v/>
      </c>
      <c r="U234" s="5" t="s">
        <v>272</v>
      </c>
    </row>
    <row r="235" spans="1:21" x14ac:dyDescent="0.25">
      <c r="A235" s="2"/>
      <c r="B235" s="2"/>
      <c r="C235" s="2"/>
      <c r="D235" s="2"/>
      <c r="S235" s="5" t="str">
        <f t="shared" si="17"/>
        <v/>
      </c>
      <c r="U235" s="5" t="s">
        <v>262</v>
      </c>
    </row>
    <row r="236" spans="1:21" x14ac:dyDescent="0.25">
      <c r="A236" s="2"/>
      <c r="B236" s="2"/>
      <c r="C236" s="2"/>
      <c r="D236" s="2"/>
      <c r="S236" s="5" t="str">
        <f t="shared" si="17"/>
        <v/>
      </c>
      <c r="U236" s="5" t="s">
        <v>49</v>
      </c>
    </row>
    <row r="237" spans="1:21" x14ac:dyDescent="0.25">
      <c r="A237" s="2"/>
      <c r="B237" s="2"/>
      <c r="C237" s="2"/>
      <c r="D237" s="2"/>
      <c r="S237" s="5" t="str">
        <f t="shared" si="17"/>
        <v/>
      </c>
      <c r="U237" s="5" t="s">
        <v>27</v>
      </c>
    </row>
    <row r="238" spans="1:21" x14ac:dyDescent="0.25">
      <c r="A238" s="2"/>
      <c r="B238" s="2"/>
      <c r="C238" s="2"/>
      <c r="D238" s="2"/>
      <c r="S238" s="5" t="str">
        <f t="shared" si="17"/>
        <v/>
      </c>
      <c r="U238" s="5" t="s">
        <v>59</v>
      </c>
    </row>
    <row r="239" spans="1:21" x14ac:dyDescent="0.25">
      <c r="A239" s="2"/>
      <c r="B239" s="2"/>
      <c r="C239" s="2"/>
      <c r="D239" s="2"/>
      <c r="S239" s="5" t="str">
        <f t="shared" si="17"/>
        <v/>
      </c>
      <c r="U239" s="5" t="s">
        <v>155</v>
      </c>
    </row>
    <row r="240" spans="1:21" x14ac:dyDescent="0.25">
      <c r="A240" s="2"/>
      <c r="B240" s="2"/>
      <c r="C240" s="2"/>
      <c r="D240" s="2"/>
      <c r="S240" s="5" t="str">
        <f t="shared" si="17"/>
        <v/>
      </c>
      <c r="U240" s="5" t="s">
        <v>39</v>
      </c>
    </row>
    <row r="241" spans="1:21" x14ac:dyDescent="0.25">
      <c r="A241" s="2"/>
      <c r="B241" s="2"/>
      <c r="C241" s="2"/>
      <c r="D241" s="2"/>
      <c r="S241" s="5" t="str">
        <f t="shared" si="17"/>
        <v/>
      </c>
      <c r="U241" s="5" t="s">
        <v>253</v>
      </c>
    </row>
    <row r="242" spans="1:21" x14ac:dyDescent="0.25">
      <c r="A242" s="2"/>
      <c r="B242" s="2"/>
      <c r="C242" s="2"/>
      <c r="D242" s="2"/>
      <c r="S242" s="5" t="str">
        <f t="shared" si="17"/>
        <v/>
      </c>
      <c r="U242" s="5" t="s">
        <v>306</v>
      </c>
    </row>
    <row r="243" spans="1:21" x14ac:dyDescent="0.25">
      <c r="A243" s="2"/>
      <c r="B243" s="2"/>
      <c r="C243" s="2"/>
      <c r="D243" s="2"/>
      <c r="S243" s="5" t="str">
        <f t="shared" si="17"/>
        <v/>
      </c>
      <c r="U243" s="5" t="s">
        <v>319</v>
      </c>
    </row>
    <row r="244" spans="1:21" x14ac:dyDescent="0.25">
      <c r="A244" s="7"/>
      <c r="B244" s="7"/>
      <c r="C244" s="5"/>
      <c r="D244" s="5"/>
      <c r="S244" s="5" t="str">
        <f t="shared" si="17"/>
        <v/>
      </c>
      <c r="U244" s="5" t="s">
        <v>270</v>
      </c>
    </row>
    <row r="245" spans="1:21" x14ac:dyDescent="0.25">
      <c r="A245" s="2"/>
      <c r="B245" s="2"/>
      <c r="C245" s="2"/>
      <c r="D245" s="2"/>
      <c r="S245" s="5" t="str">
        <f t="shared" si="17"/>
        <v/>
      </c>
      <c r="U245" s="5" t="s">
        <v>110</v>
      </c>
    </row>
    <row r="246" spans="1:21" x14ac:dyDescent="0.25">
      <c r="A246" s="2"/>
      <c r="B246" s="2"/>
      <c r="C246" s="2"/>
      <c r="D246" s="2"/>
      <c r="S246" s="5" t="str">
        <f t="shared" si="17"/>
        <v/>
      </c>
      <c r="U246" s="5" t="s">
        <v>145</v>
      </c>
    </row>
    <row r="247" spans="1:21" x14ac:dyDescent="0.25">
      <c r="A247" s="2"/>
      <c r="B247" s="2"/>
      <c r="C247" s="2"/>
      <c r="D247" s="2"/>
      <c r="S247" s="5" t="str">
        <f t="shared" si="17"/>
        <v/>
      </c>
      <c r="U247" s="5" t="s">
        <v>89</v>
      </c>
    </row>
    <row r="248" spans="1:21" x14ac:dyDescent="0.25">
      <c r="A248" s="2"/>
      <c r="B248" s="2"/>
      <c r="C248" s="2"/>
      <c r="D248" s="2"/>
      <c r="S248" s="5" t="str">
        <f t="shared" si="17"/>
        <v/>
      </c>
      <c r="U248" s="5" t="s">
        <v>32</v>
      </c>
    </row>
    <row r="249" spans="1:21" x14ac:dyDescent="0.25">
      <c r="A249" s="2"/>
      <c r="B249" s="2"/>
      <c r="C249" s="2"/>
      <c r="D249" s="2"/>
      <c r="S249" s="5" t="str">
        <f t="shared" si="17"/>
        <v/>
      </c>
      <c r="U249" s="5" t="s">
        <v>30</v>
      </c>
    </row>
    <row r="250" spans="1:21" x14ac:dyDescent="0.25">
      <c r="A250" s="2"/>
      <c r="B250" s="2"/>
      <c r="C250" s="2"/>
      <c r="D250" s="2"/>
      <c r="S250" s="5" t="str">
        <f t="shared" si="17"/>
        <v/>
      </c>
      <c r="U250" s="5" t="s">
        <v>62</v>
      </c>
    </row>
    <row r="251" spans="1:21" x14ac:dyDescent="0.25">
      <c r="A251" s="2"/>
      <c r="B251" s="2"/>
      <c r="C251" s="2"/>
      <c r="D251" s="2"/>
      <c r="S251" s="5" t="str">
        <f t="shared" si="17"/>
        <v/>
      </c>
      <c r="U251" s="5" t="s">
        <v>43</v>
      </c>
    </row>
    <row r="252" spans="1:21" x14ac:dyDescent="0.25">
      <c r="A252" s="2"/>
      <c r="B252" s="2"/>
      <c r="C252" s="2"/>
      <c r="D252" s="2"/>
      <c r="S252" s="5" t="str">
        <f t="shared" si="17"/>
        <v/>
      </c>
      <c r="U252" s="5" t="s">
        <v>57</v>
      </c>
    </row>
    <row r="253" spans="1:21" x14ac:dyDescent="0.25">
      <c r="A253" s="2"/>
      <c r="B253" s="2"/>
      <c r="C253" s="2"/>
      <c r="D253" s="2"/>
      <c r="S253" s="5" t="str">
        <f t="shared" si="17"/>
        <v/>
      </c>
      <c r="U253" s="5" t="s">
        <v>100</v>
      </c>
    </row>
    <row r="254" spans="1:21" x14ac:dyDescent="0.25">
      <c r="A254" s="7"/>
      <c r="B254" s="7"/>
      <c r="C254" s="5"/>
      <c r="D254" s="5"/>
      <c r="S254" s="5" t="str">
        <f t="shared" si="17"/>
        <v/>
      </c>
      <c r="U254" s="5" t="s">
        <v>297</v>
      </c>
    </row>
    <row r="255" spans="1:21" x14ac:dyDescent="0.25">
      <c r="A255" s="2"/>
      <c r="B255" s="2"/>
      <c r="C255" s="2"/>
      <c r="D255" s="2"/>
      <c r="S255" s="5" t="str">
        <f t="shared" si="17"/>
        <v/>
      </c>
      <c r="U255" s="5" t="s">
        <v>197</v>
      </c>
    </row>
    <row r="256" spans="1:21" x14ac:dyDescent="0.25">
      <c r="A256" s="2"/>
      <c r="B256" s="2"/>
      <c r="C256" s="2"/>
      <c r="D256" s="2"/>
      <c r="S256" s="5" t="str">
        <f t="shared" si="17"/>
        <v/>
      </c>
      <c r="U256" s="5" t="s">
        <v>291</v>
      </c>
    </row>
    <row r="257" spans="1:21" x14ac:dyDescent="0.25">
      <c r="A257" s="2"/>
      <c r="B257" s="2"/>
      <c r="C257" s="2"/>
      <c r="D257" s="2"/>
      <c r="S257" s="5" t="str">
        <f t="shared" si="17"/>
        <v/>
      </c>
      <c r="U257" s="5" t="s">
        <v>286</v>
      </c>
    </row>
    <row r="258" spans="1:21" x14ac:dyDescent="0.25">
      <c r="A258" s="2"/>
      <c r="B258" s="2"/>
      <c r="C258" s="2"/>
      <c r="D258" s="2"/>
      <c r="S258" s="5" t="str">
        <f t="shared" si="17"/>
        <v/>
      </c>
      <c r="U258" s="5" t="s">
        <v>281</v>
      </c>
    </row>
    <row r="259" spans="1:21" x14ac:dyDescent="0.25">
      <c r="A259" s="2"/>
      <c r="B259" s="2"/>
      <c r="C259" s="2"/>
      <c r="D259" s="2"/>
      <c r="S259" s="5" t="str">
        <f t="shared" ref="S259:S322" si="18">MID(D259,11,255)</f>
        <v/>
      </c>
      <c r="U259" s="5" t="s">
        <v>24</v>
      </c>
    </row>
    <row r="260" spans="1:21" x14ac:dyDescent="0.25">
      <c r="A260" s="2"/>
      <c r="B260" s="2"/>
      <c r="C260" s="2"/>
      <c r="D260" s="2"/>
      <c r="S260" s="5" t="str">
        <f t="shared" si="18"/>
        <v/>
      </c>
      <c r="U260" s="5" t="s">
        <v>51</v>
      </c>
    </row>
    <row r="261" spans="1:21" x14ac:dyDescent="0.25">
      <c r="A261" s="2"/>
      <c r="B261" s="2"/>
      <c r="C261" s="2"/>
      <c r="D261" s="2"/>
      <c r="S261" s="5" t="str">
        <f t="shared" si="18"/>
        <v/>
      </c>
      <c r="U261" s="5" t="s">
        <v>299</v>
      </c>
    </row>
    <row r="262" spans="1:21" x14ac:dyDescent="0.25">
      <c r="A262" s="2"/>
      <c r="B262" s="2"/>
      <c r="C262" s="2"/>
      <c r="D262" s="2"/>
      <c r="S262" s="5" t="str">
        <f t="shared" si="18"/>
        <v/>
      </c>
      <c r="U262" s="5" t="s">
        <v>37</v>
      </c>
    </row>
    <row r="263" spans="1:21" x14ac:dyDescent="0.25">
      <c r="A263" s="2"/>
      <c r="B263" s="2"/>
      <c r="C263" s="2"/>
      <c r="D263" s="2"/>
      <c r="S263" s="5" t="str">
        <f t="shared" si="18"/>
        <v/>
      </c>
      <c r="U263" s="5" t="s">
        <v>219</v>
      </c>
    </row>
    <row r="264" spans="1:21" x14ac:dyDescent="0.25">
      <c r="A264" s="7"/>
      <c r="B264" s="7"/>
      <c r="C264" s="5"/>
      <c r="D264" s="5"/>
      <c r="S264" s="5" t="str">
        <f t="shared" si="18"/>
        <v/>
      </c>
      <c r="U264" s="5" t="s">
        <v>293</v>
      </c>
    </row>
    <row r="265" spans="1:21" x14ac:dyDescent="0.25">
      <c r="A265" s="2"/>
      <c r="B265" s="2"/>
      <c r="C265" s="2"/>
      <c r="D265" s="2"/>
      <c r="S265" s="5" t="str">
        <f t="shared" si="18"/>
        <v/>
      </c>
      <c r="U265" s="5" t="s">
        <v>75</v>
      </c>
    </row>
    <row r="266" spans="1:21" x14ac:dyDescent="0.25">
      <c r="A266" s="2"/>
      <c r="B266" s="2"/>
      <c r="C266" s="2"/>
      <c r="D266" s="2"/>
      <c r="S266" s="5" t="str">
        <f t="shared" si="18"/>
        <v/>
      </c>
      <c r="U266" s="5" t="s">
        <v>221</v>
      </c>
    </row>
    <row r="267" spans="1:21" x14ac:dyDescent="0.25">
      <c r="A267" s="2"/>
      <c r="B267" s="2"/>
      <c r="C267" s="2"/>
      <c r="D267" s="2"/>
      <c r="S267" s="5" t="str">
        <f t="shared" si="18"/>
        <v/>
      </c>
      <c r="U267" s="5" t="s">
        <v>263</v>
      </c>
    </row>
    <row r="268" spans="1:21" x14ac:dyDescent="0.25">
      <c r="A268" s="2"/>
      <c r="B268" s="2"/>
      <c r="C268" s="2"/>
      <c r="D268" s="2"/>
      <c r="S268" s="5" t="str">
        <f t="shared" si="18"/>
        <v/>
      </c>
      <c r="U268" s="5" t="s">
        <v>305</v>
      </c>
    </row>
    <row r="269" spans="1:21" x14ac:dyDescent="0.25">
      <c r="A269" s="2"/>
      <c r="B269" s="2"/>
      <c r="C269" s="2"/>
      <c r="D269" s="2"/>
      <c r="S269" s="5" t="str">
        <f t="shared" si="18"/>
        <v/>
      </c>
      <c r="U269" s="5" t="s">
        <v>154</v>
      </c>
    </row>
    <row r="270" spans="1:21" x14ac:dyDescent="0.25">
      <c r="A270" s="2"/>
      <c r="B270" s="2"/>
      <c r="C270" s="2"/>
      <c r="D270" s="2"/>
      <c r="S270" s="5" t="str">
        <f t="shared" si="18"/>
        <v/>
      </c>
      <c r="U270" s="5" t="s">
        <v>249</v>
      </c>
    </row>
    <row r="271" spans="1:21" x14ac:dyDescent="0.25">
      <c r="A271" s="2"/>
      <c r="B271" s="2"/>
      <c r="C271" s="2"/>
      <c r="D271" s="2"/>
      <c r="S271" s="5" t="str">
        <f t="shared" si="18"/>
        <v/>
      </c>
      <c r="U271" s="5" t="s">
        <v>194</v>
      </c>
    </row>
    <row r="272" spans="1:21" x14ac:dyDescent="0.25">
      <c r="A272" s="2"/>
      <c r="B272" s="2"/>
      <c r="C272" s="2"/>
      <c r="D272" s="2"/>
      <c r="S272" s="5" t="str">
        <f t="shared" si="18"/>
        <v/>
      </c>
      <c r="U272" s="5" t="s">
        <v>120</v>
      </c>
    </row>
    <row r="273" spans="1:21" x14ac:dyDescent="0.25">
      <c r="A273" s="2"/>
      <c r="B273" s="2"/>
      <c r="C273" s="2"/>
      <c r="D273" s="2"/>
      <c r="S273" s="5" t="str">
        <f t="shared" si="18"/>
        <v/>
      </c>
      <c r="U273" s="5" t="s">
        <v>60</v>
      </c>
    </row>
    <row r="274" spans="1:21" x14ac:dyDescent="0.25">
      <c r="A274" s="2"/>
      <c r="B274" s="2"/>
      <c r="C274" s="2"/>
      <c r="D274" s="2"/>
      <c r="S274" s="5" t="str">
        <f t="shared" si="18"/>
        <v/>
      </c>
      <c r="U274" s="5" t="s">
        <v>209</v>
      </c>
    </row>
    <row r="275" spans="1:21" x14ac:dyDescent="0.25">
      <c r="A275" s="7"/>
      <c r="B275" s="7"/>
      <c r="C275" s="5"/>
      <c r="D275" s="5"/>
      <c r="S275" s="5" t="str">
        <f t="shared" si="18"/>
        <v/>
      </c>
      <c r="U275" s="5" t="s">
        <v>236</v>
      </c>
    </row>
    <row r="276" spans="1:21" x14ac:dyDescent="0.25">
      <c r="A276" s="2"/>
      <c r="B276" s="2"/>
      <c r="C276" s="2"/>
      <c r="D276" s="2"/>
      <c r="S276" s="5" t="str">
        <f t="shared" si="18"/>
        <v/>
      </c>
      <c r="U276" s="5" t="s">
        <v>69</v>
      </c>
    </row>
    <row r="277" spans="1:21" x14ac:dyDescent="0.25">
      <c r="A277" s="2"/>
      <c r="B277" s="2"/>
      <c r="C277" s="2"/>
      <c r="D277" s="2"/>
      <c r="S277" s="5" t="str">
        <f t="shared" si="18"/>
        <v/>
      </c>
      <c r="U277" s="5" t="s">
        <v>96</v>
      </c>
    </row>
    <row r="278" spans="1:21" x14ac:dyDescent="0.25">
      <c r="A278" s="2"/>
      <c r="B278" s="2"/>
      <c r="C278" s="2"/>
      <c r="D278" s="2"/>
      <c r="S278" s="5" t="str">
        <f t="shared" si="18"/>
        <v/>
      </c>
      <c r="U278" s="5" t="s">
        <v>33</v>
      </c>
    </row>
    <row r="279" spans="1:21" x14ac:dyDescent="0.25">
      <c r="A279" s="2"/>
      <c r="B279" s="2"/>
      <c r="C279" s="2"/>
      <c r="D279" s="2"/>
      <c r="S279" s="5" t="str">
        <f t="shared" si="18"/>
        <v/>
      </c>
      <c r="U279" s="5" t="s">
        <v>137</v>
      </c>
    </row>
    <row r="280" spans="1:21" x14ac:dyDescent="0.25">
      <c r="A280" s="2"/>
      <c r="B280" s="2"/>
      <c r="C280" s="2"/>
      <c r="D280" s="2"/>
      <c r="S280" s="5" t="str">
        <f t="shared" si="18"/>
        <v/>
      </c>
      <c r="U280" s="5" t="s">
        <v>174</v>
      </c>
    </row>
    <row r="281" spans="1:21" x14ac:dyDescent="0.25">
      <c r="A281" s="2"/>
      <c r="B281" s="2"/>
      <c r="C281" s="2"/>
      <c r="D281" s="2"/>
      <c r="S281" s="5" t="str">
        <f t="shared" si="18"/>
        <v/>
      </c>
      <c r="U281" s="5" t="s">
        <v>97</v>
      </c>
    </row>
    <row r="282" spans="1:21" x14ac:dyDescent="0.25">
      <c r="A282" s="2"/>
      <c r="B282" s="2"/>
      <c r="C282" s="2"/>
      <c r="D282" s="2"/>
      <c r="S282" s="5" t="str">
        <f t="shared" si="18"/>
        <v/>
      </c>
      <c r="U282" s="5" t="s">
        <v>80</v>
      </c>
    </row>
    <row r="283" spans="1:21" x14ac:dyDescent="0.25">
      <c r="A283" s="2"/>
      <c r="B283" s="2"/>
      <c r="C283" s="2"/>
      <c r="D283" s="2"/>
      <c r="S283" s="5" t="str">
        <f t="shared" si="18"/>
        <v/>
      </c>
      <c r="U283" s="5" t="s">
        <v>160</v>
      </c>
    </row>
    <row r="284" spans="1:21" x14ac:dyDescent="0.25">
      <c r="A284" s="2"/>
      <c r="B284" s="2"/>
      <c r="C284" s="2"/>
      <c r="D284" s="2"/>
      <c r="S284" s="5" t="str">
        <f t="shared" si="18"/>
        <v/>
      </c>
      <c r="U284" s="5" t="s">
        <v>105</v>
      </c>
    </row>
    <row r="285" spans="1:21" x14ac:dyDescent="0.25">
      <c r="A285" s="2"/>
      <c r="B285" s="2"/>
      <c r="C285" s="2"/>
      <c r="D285" s="2"/>
      <c r="S285" s="5" t="str">
        <f t="shared" si="18"/>
        <v/>
      </c>
      <c r="U285" s="5" t="s">
        <v>102</v>
      </c>
    </row>
    <row r="286" spans="1:21" x14ac:dyDescent="0.25">
      <c r="A286" s="2"/>
      <c r="B286" s="2"/>
      <c r="C286" s="2"/>
      <c r="D286" s="2"/>
      <c r="S286" s="5" t="str">
        <f t="shared" si="18"/>
        <v/>
      </c>
      <c r="U286" s="5" t="s">
        <v>99</v>
      </c>
    </row>
    <row r="287" spans="1:21" x14ac:dyDescent="0.25">
      <c r="A287" s="2"/>
      <c r="B287" s="2"/>
      <c r="C287" s="2"/>
      <c r="D287" s="2"/>
      <c r="S287" s="5" t="str">
        <f t="shared" si="18"/>
        <v/>
      </c>
      <c r="U287" s="5" t="s">
        <v>111</v>
      </c>
    </row>
    <row r="288" spans="1:21" x14ac:dyDescent="0.25">
      <c r="A288" s="2"/>
      <c r="B288" s="2"/>
      <c r="C288" s="2"/>
      <c r="D288" s="2"/>
      <c r="S288" s="5" t="str">
        <f t="shared" si="18"/>
        <v/>
      </c>
      <c r="U288" s="5" t="s">
        <v>103</v>
      </c>
    </row>
    <row r="289" spans="1:21" x14ac:dyDescent="0.25">
      <c r="A289" s="2"/>
      <c r="B289" s="2"/>
      <c r="C289" s="2"/>
      <c r="D289" s="2"/>
      <c r="S289" s="5" t="str">
        <f t="shared" si="18"/>
        <v/>
      </c>
      <c r="U289" s="5" t="s">
        <v>36</v>
      </c>
    </row>
    <row r="290" spans="1:21" x14ac:dyDescent="0.25">
      <c r="A290" s="2"/>
      <c r="B290" s="2"/>
      <c r="C290" s="2"/>
      <c r="D290" s="2"/>
      <c r="S290" s="5" t="str">
        <f t="shared" si="18"/>
        <v/>
      </c>
      <c r="U290" s="5" t="s">
        <v>183</v>
      </c>
    </row>
    <row r="291" spans="1:21" x14ac:dyDescent="0.25">
      <c r="A291" s="2"/>
      <c r="B291" s="2"/>
      <c r="C291" s="2"/>
      <c r="D291" s="2"/>
      <c r="S291" s="5" t="str">
        <f t="shared" si="18"/>
        <v/>
      </c>
      <c r="U291" s="5" t="s">
        <v>212</v>
      </c>
    </row>
    <row r="292" spans="1:21" x14ac:dyDescent="0.25">
      <c r="A292" s="2"/>
      <c r="B292" s="2"/>
      <c r="C292" s="2"/>
      <c r="D292" s="2"/>
      <c r="S292" s="5" t="str">
        <f t="shared" si="18"/>
        <v/>
      </c>
      <c r="U292" s="5" t="s">
        <v>185</v>
      </c>
    </row>
    <row r="293" spans="1:21" x14ac:dyDescent="0.25">
      <c r="A293" s="2"/>
      <c r="B293" s="2"/>
      <c r="C293" s="2"/>
      <c r="D293" s="2"/>
      <c r="S293" s="5" t="str">
        <f t="shared" si="18"/>
        <v/>
      </c>
      <c r="U293" s="5" t="s">
        <v>191</v>
      </c>
    </row>
    <row r="294" spans="1:21" x14ac:dyDescent="0.25">
      <c r="A294" s="2"/>
      <c r="B294" s="2"/>
      <c r="C294" s="2"/>
      <c r="D294" s="2"/>
      <c r="S294" s="5" t="str">
        <f t="shared" si="18"/>
        <v/>
      </c>
      <c r="U294" s="5" t="s">
        <v>199</v>
      </c>
    </row>
    <row r="295" spans="1:21" x14ac:dyDescent="0.25">
      <c r="A295" s="2"/>
      <c r="B295" s="2"/>
      <c r="C295" s="2"/>
      <c r="D295" s="2"/>
      <c r="S295" s="5" t="str">
        <f t="shared" si="18"/>
        <v/>
      </c>
      <c r="U295" s="5" t="s">
        <v>190</v>
      </c>
    </row>
    <row r="296" spans="1:21" x14ac:dyDescent="0.25">
      <c r="A296" s="2"/>
      <c r="B296" s="2"/>
      <c r="C296" s="2"/>
      <c r="D296" s="2"/>
      <c r="S296" s="5" t="str">
        <f t="shared" si="18"/>
        <v/>
      </c>
      <c r="U296" s="5" t="s">
        <v>203</v>
      </c>
    </row>
    <row r="297" spans="1:21" x14ac:dyDescent="0.25">
      <c r="A297" s="2"/>
      <c r="B297" s="2"/>
      <c r="C297" s="2"/>
      <c r="D297" s="2"/>
      <c r="S297" s="5" t="str">
        <f t="shared" si="18"/>
        <v/>
      </c>
      <c r="U297" s="5" t="s">
        <v>176</v>
      </c>
    </row>
    <row r="298" spans="1:21" x14ac:dyDescent="0.25">
      <c r="A298" s="7"/>
      <c r="B298" s="7"/>
      <c r="C298" s="5"/>
      <c r="D298" s="5"/>
      <c r="S298" s="5" t="str">
        <f t="shared" si="18"/>
        <v/>
      </c>
      <c r="U298" s="5" t="s">
        <v>149</v>
      </c>
    </row>
    <row r="299" spans="1:21" x14ac:dyDescent="0.25">
      <c r="A299" s="2"/>
      <c r="B299" s="2"/>
      <c r="C299" s="2"/>
      <c r="D299" s="2"/>
      <c r="S299" s="5" t="str">
        <f t="shared" si="18"/>
        <v/>
      </c>
      <c r="U299" s="5" t="s">
        <v>168</v>
      </c>
    </row>
    <row r="300" spans="1:21" x14ac:dyDescent="0.25">
      <c r="A300" s="2"/>
      <c r="B300" s="2"/>
      <c r="C300" s="2"/>
      <c r="D300" s="2"/>
      <c r="S300" s="5" t="str">
        <f t="shared" si="18"/>
        <v/>
      </c>
      <c r="U300" s="5" t="s">
        <v>169</v>
      </c>
    </row>
    <row r="301" spans="1:21" x14ac:dyDescent="0.25">
      <c r="A301" s="2"/>
      <c r="B301" s="2"/>
      <c r="C301" s="2"/>
      <c r="D301" s="2"/>
      <c r="S301" s="5" t="str">
        <f t="shared" si="18"/>
        <v/>
      </c>
      <c r="U301" s="5" t="s">
        <v>165</v>
      </c>
    </row>
    <row r="302" spans="1:21" x14ac:dyDescent="0.25">
      <c r="A302" s="2"/>
      <c r="B302" s="2"/>
      <c r="C302" s="2"/>
      <c r="D302" s="2"/>
      <c r="S302" s="5" t="str">
        <f t="shared" si="18"/>
        <v/>
      </c>
      <c r="U302" s="5" t="s">
        <v>141</v>
      </c>
    </row>
    <row r="303" spans="1:21" x14ac:dyDescent="0.25">
      <c r="A303" s="2"/>
      <c r="B303" s="2"/>
      <c r="C303" s="2"/>
      <c r="D303" s="2"/>
      <c r="S303" s="5" t="str">
        <f t="shared" si="18"/>
        <v/>
      </c>
      <c r="U303" s="5" t="s">
        <v>140</v>
      </c>
    </row>
    <row r="304" spans="1:21" x14ac:dyDescent="0.25">
      <c r="A304" s="2"/>
      <c r="B304" s="2"/>
      <c r="C304" s="2"/>
      <c r="D304" s="2"/>
      <c r="S304" s="5" t="str">
        <f t="shared" si="18"/>
        <v/>
      </c>
      <c r="U304" s="5" t="s">
        <v>139</v>
      </c>
    </row>
    <row r="305" spans="1:21" x14ac:dyDescent="0.25">
      <c r="A305" s="2"/>
      <c r="B305" s="2"/>
      <c r="C305" s="2"/>
      <c r="D305" s="2"/>
      <c r="S305" s="5" t="str">
        <f t="shared" si="18"/>
        <v/>
      </c>
      <c r="U305" s="5" t="s">
        <v>98</v>
      </c>
    </row>
    <row r="306" spans="1:21" x14ac:dyDescent="0.25">
      <c r="A306" s="2"/>
      <c r="B306" s="2"/>
      <c r="C306" s="2"/>
      <c r="D306" s="2"/>
      <c r="S306" s="5" t="str">
        <f t="shared" si="18"/>
        <v/>
      </c>
      <c r="U306" s="5" t="s">
        <v>106</v>
      </c>
    </row>
    <row r="307" spans="1:21" x14ac:dyDescent="0.25">
      <c r="A307" s="2"/>
      <c r="B307" s="2"/>
      <c r="C307" s="2"/>
      <c r="D307" s="2"/>
      <c r="S307" s="5" t="str">
        <f t="shared" si="18"/>
        <v/>
      </c>
      <c r="U307" s="5" t="s">
        <v>91</v>
      </c>
    </row>
    <row r="308" spans="1:21" x14ac:dyDescent="0.25">
      <c r="A308" s="2"/>
      <c r="B308" s="2"/>
      <c r="C308" s="2"/>
      <c r="D308" s="2"/>
      <c r="S308" s="5" t="str">
        <f t="shared" si="18"/>
        <v/>
      </c>
      <c r="U308" s="5" t="s">
        <v>68</v>
      </c>
    </row>
    <row r="309" spans="1:21" x14ac:dyDescent="0.25">
      <c r="A309" s="2"/>
      <c r="B309" s="2"/>
      <c r="C309" s="2"/>
      <c r="D309" s="2"/>
      <c r="S309" s="5" t="str">
        <f t="shared" si="18"/>
        <v/>
      </c>
      <c r="U309" s="5" t="s">
        <v>109</v>
      </c>
    </row>
    <row r="310" spans="1:21" x14ac:dyDescent="0.25">
      <c r="A310" s="2"/>
      <c r="B310" s="2"/>
      <c r="C310" s="2"/>
      <c r="D310" s="2"/>
      <c r="S310" s="5" t="str">
        <f t="shared" si="18"/>
        <v/>
      </c>
    </row>
    <row r="311" spans="1:21" x14ac:dyDescent="0.25">
      <c r="A311" s="2"/>
      <c r="B311" s="2"/>
      <c r="C311" s="2"/>
      <c r="D311" s="2"/>
      <c r="S311" s="5" t="str">
        <f t="shared" si="18"/>
        <v/>
      </c>
    </row>
    <row r="312" spans="1:21" x14ac:dyDescent="0.25">
      <c r="A312" s="2"/>
      <c r="B312" s="2"/>
      <c r="C312" s="2"/>
      <c r="D312" s="2"/>
      <c r="S312" s="5" t="str">
        <f t="shared" si="18"/>
        <v/>
      </c>
    </row>
    <row r="313" spans="1:21" x14ac:dyDescent="0.25">
      <c r="A313" s="2"/>
      <c r="B313" s="2"/>
      <c r="C313" s="2"/>
      <c r="D313" s="2"/>
      <c r="S313" s="5" t="str">
        <f t="shared" si="18"/>
        <v/>
      </c>
    </row>
    <row r="314" spans="1:21" x14ac:dyDescent="0.25">
      <c r="A314" s="2"/>
      <c r="B314" s="2"/>
      <c r="C314" s="2"/>
      <c r="D314" s="2"/>
      <c r="S314" s="5" t="str">
        <f t="shared" si="18"/>
        <v/>
      </c>
    </row>
    <row r="315" spans="1:21" x14ac:dyDescent="0.25">
      <c r="A315" s="2"/>
      <c r="B315" s="2"/>
      <c r="C315" s="2"/>
      <c r="D315" s="2"/>
      <c r="S315" s="5" t="str">
        <f t="shared" si="18"/>
        <v/>
      </c>
    </row>
    <row r="316" spans="1:21" x14ac:dyDescent="0.25">
      <c r="A316" s="2"/>
      <c r="B316" s="2"/>
      <c r="C316" s="2"/>
      <c r="D316" s="2"/>
      <c r="S316" s="5" t="str">
        <f t="shared" si="18"/>
        <v/>
      </c>
    </row>
    <row r="317" spans="1:21" x14ac:dyDescent="0.25">
      <c r="A317" s="2"/>
      <c r="B317" s="2"/>
      <c r="C317" s="2"/>
      <c r="D317" s="2"/>
      <c r="S317" s="5" t="str">
        <f t="shared" si="18"/>
        <v/>
      </c>
    </row>
    <row r="318" spans="1:21" x14ac:dyDescent="0.25">
      <c r="A318" s="2"/>
      <c r="B318" s="2"/>
      <c r="C318" s="2"/>
      <c r="D318" s="2"/>
      <c r="S318" s="5" t="str">
        <f t="shared" si="18"/>
        <v/>
      </c>
    </row>
    <row r="319" spans="1:21" x14ac:dyDescent="0.25">
      <c r="A319" s="2"/>
      <c r="B319" s="2"/>
      <c r="C319" s="2"/>
      <c r="D319" s="2"/>
      <c r="S319" s="5" t="str">
        <f t="shared" si="18"/>
        <v/>
      </c>
    </row>
    <row r="320" spans="1:21" x14ac:dyDescent="0.25">
      <c r="A320" s="7"/>
      <c r="B320" s="7"/>
      <c r="C320" s="5"/>
      <c r="D320" s="5"/>
      <c r="S320" s="5" t="str">
        <f t="shared" si="18"/>
        <v/>
      </c>
    </row>
    <row r="321" spans="1:19" x14ac:dyDescent="0.25">
      <c r="A321" s="2"/>
      <c r="B321" s="2"/>
      <c r="C321" s="2"/>
      <c r="D321" s="2"/>
      <c r="S321" s="5" t="str">
        <f t="shared" si="18"/>
        <v/>
      </c>
    </row>
    <row r="322" spans="1:19" x14ac:dyDescent="0.25">
      <c r="A322" s="2"/>
      <c r="B322" s="2"/>
      <c r="C322" s="2"/>
      <c r="D322" s="2"/>
      <c r="S322" s="5" t="str">
        <f t="shared" si="18"/>
        <v/>
      </c>
    </row>
    <row r="323" spans="1:19" x14ac:dyDescent="0.25">
      <c r="A323" s="7"/>
      <c r="B323" s="7"/>
      <c r="C323" s="5"/>
      <c r="D323" s="5"/>
      <c r="S323" s="5" t="str">
        <f t="shared" ref="S323:S386" si="19">MID(D323,11,255)</f>
        <v/>
      </c>
    </row>
    <row r="324" spans="1:19" x14ac:dyDescent="0.25">
      <c r="A324" s="2"/>
      <c r="B324" s="2"/>
      <c r="C324" s="2"/>
      <c r="D324" s="2"/>
      <c r="S324" s="5" t="str">
        <f t="shared" si="19"/>
        <v/>
      </c>
    </row>
    <row r="325" spans="1:19" x14ac:dyDescent="0.25">
      <c r="A325" s="2"/>
      <c r="B325" s="2"/>
      <c r="C325" s="2"/>
      <c r="D325" s="2"/>
      <c r="S325" s="5" t="str">
        <f t="shared" si="19"/>
        <v/>
      </c>
    </row>
    <row r="326" spans="1:19" x14ac:dyDescent="0.25">
      <c r="A326" s="2"/>
      <c r="B326" s="2"/>
      <c r="C326" s="2"/>
      <c r="D326" s="2"/>
      <c r="S326" s="5" t="str">
        <f t="shared" si="19"/>
        <v/>
      </c>
    </row>
    <row r="327" spans="1:19" x14ac:dyDescent="0.25">
      <c r="A327" s="2"/>
      <c r="B327" s="2"/>
      <c r="C327" s="2"/>
      <c r="D327" s="2"/>
      <c r="S327" s="5" t="str">
        <f t="shared" si="19"/>
        <v/>
      </c>
    </row>
    <row r="328" spans="1:19" x14ac:dyDescent="0.25">
      <c r="A328" s="2"/>
      <c r="B328" s="2"/>
      <c r="C328" s="2"/>
      <c r="D328" s="2"/>
      <c r="S328" s="5" t="str">
        <f t="shared" si="19"/>
        <v/>
      </c>
    </row>
    <row r="329" spans="1:19" x14ac:dyDescent="0.25">
      <c r="A329" s="7"/>
      <c r="B329" s="7"/>
      <c r="C329" s="5"/>
      <c r="D329" s="5"/>
      <c r="S329" s="5" t="str">
        <f t="shared" si="19"/>
        <v/>
      </c>
    </row>
    <row r="330" spans="1:19" x14ac:dyDescent="0.25">
      <c r="A330" s="2"/>
      <c r="B330" s="2"/>
      <c r="C330" s="2"/>
      <c r="D330" s="2"/>
      <c r="S330" s="5" t="str">
        <f t="shared" si="19"/>
        <v/>
      </c>
    </row>
    <row r="331" spans="1:19" x14ac:dyDescent="0.25">
      <c r="A331" s="2"/>
      <c r="B331" s="2"/>
      <c r="C331" s="2"/>
      <c r="D331" s="2"/>
      <c r="S331" s="5" t="str">
        <f t="shared" si="19"/>
        <v/>
      </c>
    </row>
    <row r="332" spans="1:19" x14ac:dyDescent="0.25">
      <c r="A332" s="2"/>
      <c r="B332" s="2"/>
      <c r="C332" s="2"/>
      <c r="D332" s="2"/>
      <c r="S332" s="5" t="str">
        <f t="shared" si="19"/>
        <v/>
      </c>
    </row>
    <row r="333" spans="1:19" x14ac:dyDescent="0.25">
      <c r="A333" s="2"/>
      <c r="B333" s="2"/>
      <c r="C333" s="2"/>
      <c r="D333" s="2"/>
      <c r="S333" s="5" t="str">
        <f t="shared" si="19"/>
        <v/>
      </c>
    </row>
    <row r="334" spans="1:19" x14ac:dyDescent="0.25">
      <c r="A334" s="2"/>
      <c r="B334" s="2"/>
      <c r="C334" s="2"/>
      <c r="D334" s="2"/>
      <c r="S334" s="5" t="str">
        <f t="shared" si="19"/>
        <v/>
      </c>
    </row>
    <row r="335" spans="1:19" x14ac:dyDescent="0.25">
      <c r="A335" s="2"/>
      <c r="B335" s="2"/>
      <c r="C335" s="2"/>
      <c r="D335" s="2"/>
      <c r="S335" s="5" t="str">
        <f t="shared" si="19"/>
        <v/>
      </c>
    </row>
    <row r="336" spans="1:19" x14ac:dyDescent="0.25">
      <c r="A336" s="2"/>
      <c r="B336" s="2"/>
      <c r="C336" s="2"/>
      <c r="D336" s="2"/>
      <c r="S336" s="5" t="str">
        <f t="shared" si="19"/>
        <v/>
      </c>
    </row>
    <row r="337" spans="1:19" x14ac:dyDescent="0.25">
      <c r="A337" s="2"/>
      <c r="B337" s="2"/>
      <c r="C337" s="2"/>
      <c r="D337" s="2"/>
      <c r="S337" s="5" t="str">
        <f t="shared" si="19"/>
        <v/>
      </c>
    </row>
    <row r="338" spans="1:19" x14ac:dyDescent="0.25">
      <c r="A338" s="2"/>
      <c r="B338" s="2"/>
      <c r="C338" s="2"/>
      <c r="D338" s="2"/>
      <c r="S338" s="5" t="str">
        <f t="shared" si="19"/>
        <v/>
      </c>
    </row>
    <row r="339" spans="1:19" x14ac:dyDescent="0.25">
      <c r="A339" s="2"/>
      <c r="B339" s="2"/>
      <c r="C339" s="2"/>
      <c r="D339" s="2"/>
      <c r="S339" s="5" t="str">
        <f t="shared" si="19"/>
        <v/>
      </c>
    </row>
    <row r="340" spans="1:19" x14ac:dyDescent="0.25">
      <c r="A340" s="2"/>
      <c r="B340" s="2"/>
      <c r="C340" s="2"/>
      <c r="D340" s="2"/>
      <c r="S340" s="5" t="str">
        <f t="shared" si="19"/>
        <v/>
      </c>
    </row>
    <row r="341" spans="1:19" x14ac:dyDescent="0.25">
      <c r="A341" s="2"/>
      <c r="B341" s="2"/>
      <c r="C341" s="2"/>
      <c r="D341" s="2"/>
      <c r="S341" s="5" t="str">
        <f t="shared" si="19"/>
        <v/>
      </c>
    </row>
    <row r="342" spans="1:19" x14ac:dyDescent="0.25">
      <c r="A342" s="2"/>
      <c r="B342" s="2"/>
      <c r="C342" s="2"/>
      <c r="D342" s="2"/>
      <c r="S342" s="5" t="str">
        <f t="shared" si="19"/>
        <v/>
      </c>
    </row>
    <row r="343" spans="1:19" x14ac:dyDescent="0.25">
      <c r="A343" s="2"/>
      <c r="B343" s="2"/>
      <c r="C343" s="2"/>
      <c r="D343" s="2"/>
      <c r="S343" s="5" t="str">
        <f t="shared" si="19"/>
        <v/>
      </c>
    </row>
    <row r="344" spans="1:19" x14ac:dyDescent="0.25">
      <c r="A344" s="2"/>
      <c r="B344" s="2"/>
      <c r="C344" s="2"/>
      <c r="D344" s="2"/>
      <c r="S344" s="5" t="str">
        <f t="shared" si="19"/>
        <v/>
      </c>
    </row>
    <row r="345" spans="1:19" x14ac:dyDescent="0.25">
      <c r="A345" s="2"/>
      <c r="B345" s="2"/>
      <c r="C345" s="2"/>
      <c r="D345" s="2"/>
      <c r="S345" s="5" t="str">
        <f t="shared" si="19"/>
        <v/>
      </c>
    </row>
    <row r="346" spans="1:19" x14ac:dyDescent="0.25">
      <c r="A346" s="2"/>
      <c r="B346" s="2"/>
      <c r="C346" s="2"/>
      <c r="D346" s="2"/>
      <c r="S346" s="5" t="str">
        <f t="shared" si="19"/>
        <v/>
      </c>
    </row>
    <row r="347" spans="1:19" x14ac:dyDescent="0.25">
      <c r="A347" s="2"/>
      <c r="B347" s="2"/>
      <c r="C347" s="2"/>
      <c r="D347" s="2"/>
      <c r="S347" s="5" t="str">
        <f t="shared" si="19"/>
        <v/>
      </c>
    </row>
    <row r="348" spans="1:19" x14ac:dyDescent="0.25">
      <c r="A348" s="2"/>
      <c r="B348" s="2"/>
      <c r="C348" s="2"/>
      <c r="D348" s="2"/>
      <c r="S348" s="5" t="str">
        <f t="shared" si="19"/>
        <v/>
      </c>
    </row>
    <row r="349" spans="1:19" x14ac:dyDescent="0.25">
      <c r="A349" s="2"/>
      <c r="B349" s="2"/>
      <c r="C349" s="2"/>
      <c r="D349" s="2"/>
      <c r="S349" s="5" t="str">
        <f t="shared" si="19"/>
        <v/>
      </c>
    </row>
    <row r="350" spans="1:19" x14ac:dyDescent="0.25">
      <c r="A350" s="2"/>
      <c r="B350" s="2"/>
      <c r="C350" s="2"/>
      <c r="D350" s="2"/>
      <c r="S350" s="5" t="str">
        <f t="shared" si="19"/>
        <v/>
      </c>
    </row>
    <row r="351" spans="1:19" x14ac:dyDescent="0.25">
      <c r="A351" s="7"/>
      <c r="B351" s="7"/>
      <c r="C351" s="5"/>
      <c r="D351" s="5"/>
      <c r="S351" s="5" t="str">
        <f t="shared" si="19"/>
        <v/>
      </c>
    </row>
    <row r="352" spans="1:19" x14ac:dyDescent="0.25">
      <c r="A352" s="2"/>
      <c r="B352" s="2"/>
      <c r="C352" s="2"/>
      <c r="D352" s="2"/>
      <c r="S352" s="5" t="str">
        <f t="shared" si="19"/>
        <v/>
      </c>
    </row>
    <row r="353" spans="1:19" x14ac:dyDescent="0.25">
      <c r="A353" s="2"/>
      <c r="B353" s="2"/>
      <c r="C353" s="2"/>
      <c r="D353" s="2"/>
      <c r="S353" s="5" t="str">
        <f t="shared" si="19"/>
        <v/>
      </c>
    </row>
    <row r="354" spans="1:19" x14ac:dyDescent="0.25">
      <c r="A354" s="2"/>
      <c r="B354" s="2"/>
      <c r="C354" s="2"/>
      <c r="D354" s="2"/>
      <c r="S354" s="5" t="str">
        <f t="shared" si="19"/>
        <v/>
      </c>
    </row>
    <row r="355" spans="1:19" x14ac:dyDescent="0.25">
      <c r="A355" s="2"/>
      <c r="B355" s="2"/>
      <c r="C355" s="2"/>
      <c r="D355" s="2"/>
      <c r="S355" s="5" t="str">
        <f t="shared" si="19"/>
        <v/>
      </c>
    </row>
    <row r="356" spans="1:19" x14ac:dyDescent="0.25">
      <c r="A356" s="2"/>
      <c r="B356" s="2"/>
      <c r="C356" s="2"/>
      <c r="D356" s="2"/>
      <c r="S356" s="5" t="str">
        <f t="shared" si="19"/>
        <v/>
      </c>
    </row>
    <row r="357" spans="1:19" x14ac:dyDescent="0.25">
      <c r="A357" s="2"/>
      <c r="B357" s="2"/>
      <c r="C357" s="2"/>
      <c r="D357" s="2"/>
      <c r="S357" s="5" t="str">
        <f t="shared" si="19"/>
        <v/>
      </c>
    </row>
    <row r="358" spans="1:19" x14ac:dyDescent="0.25">
      <c r="A358" s="2"/>
      <c r="B358" s="2"/>
      <c r="C358" s="2"/>
      <c r="D358" s="2"/>
      <c r="S358" s="5" t="str">
        <f t="shared" si="19"/>
        <v/>
      </c>
    </row>
    <row r="359" spans="1:19" x14ac:dyDescent="0.25">
      <c r="A359" s="2"/>
      <c r="B359" s="2"/>
      <c r="C359" s="2"/>
      <c r="D359" s="2"/>
      <c r="S359" s="5" t="str">
        <f t="shared" si="19"/>
        <v/>
      </c>
    </row>
    <row r="360" spans="1:19" x14ac:dyDescent="0.25">
      <c r="A360" s="2"/>
      <c r="B360" s="2"/>
      <c r="C360" s="2"/>
      <c r="D360" s="2"/>
      <c r="S360" s="5" t="str">
        <f t="shared" si="19"/>
        <v/>
      </c>
    </row>
    <row r="361" spans="1:19" x14ac:dyDescent="0.25">
      <c r="A361" s="2"/>
      <c r="B361" s="2"/>
      <c r="C361" s="2"/>
      <c r="D361" s="2"/>
      <c r="S361" s="5" t="str">
        <f t="shared" si="19"/>
        <v/>
      </c>
    </row>
    <row r="362" spans="1:19" x14ac:dyDescent="0.25">
      <c r="A362" s="2"/>
      <c r="B362" s="2"/>
      <c r="C362" s="2"/>
      <c r="D362" s="2"/>
      <c r="S362" s="5" t="str">
        <f t="shared" si="19"/>
        <v/>
      </c>
    </row>
    <row r="363" spans="1:19" x14ac:dyDescent="0.25">
      <c r="A363" s="2"/>
      <c r="B363" s="2"/>
      <c r="C363" s="2"/>
      <c r="D363" s="2"/>
      <c r="S363" s="5" t="str">
        <f t="shared" si="19"/>
        <v/>
      </c>
    </row>
    <row r="364" spans="1:19" x14ac:dyDescent="0.25">
      <c r="A364" s="2"/>
      <c r="B364" s="2"/>
      <c r="C364" s="2"/>
      <c r="D364" s="2"/>
      <c r="S364" s="5" t="str">
        <f t="shared" si="19"/>
        <v/>
      </c>
    </row>
    <row r="365" spans="1:19" x14ac:dyDescent="0.25">
      <c r="A365" s="2"/>
      <c r="B365" s="2"/>
      <c r="C365" s="2"/>
      <c r="D365" s="2"/>
      <c r="S365" s="5" t="str">
        <f t="shared" si="19"/>
        <v/>
      </c>
    </row>
    <row r="366" spans="1:19" x14ac:dyDescent="0.25">
      <c r="A366" s="2"/>
      <c r="B366" s="2"/>
      <c r="C366" s="2"/>
      <c r="D366" s="2"/>
      <c r="S366" s="5" t="str">
        <f t="shared" si="19"/>
        <v/>
      </c>
    </row>
    <row r="367" spans="1:19" x14ac:dyDescent="0.25">
      <c r="A367" s="2"/>
      <c r="B367" s="2"/>
      <c r="C367" s="2"/>
      <c r="D367" s="2"/>
      <c r="S367" s="5" t="str">
        <f t="shared" si="19"/>
        <v/>
      </c>
    </row>
    <row r="368" spans="1:19" x14ac:dyDescent="0.25">
      <c r="A368" s="2"/>
      <c r="B368" s="2"/>
      <c r="C368" s="2"/>
      <c r="D368" s="2"/>
      <c r="S368" s="5" t="str">
        <f t="shared" si="19"/>
        <v/>
      </c>
    </row>
    <row r="369" spans="1:19" x14ac:dyDescent="0.25">
      <c r="A369" s="2"/>
      <c r="B369" s="2"/>
      <c r="C369" s="2"/>
      <c r="D369" s="2"/>
      <c r="S369" s="5" t="str">
        <f t="shared" si="19"/>
        <v/>
      </c>
    </row>
    <row r="370" spans="1:19" x14ac:dyDescent="0.25">
      <c r="A370" s="7"/>
      <c r="B370" s="7"/>
      <c r="C370" s="5"/>
      <c r="D370" s="5"/>
      <c r="S370" s="5" t="str">
        <f t="shared" si="19"/>
        <v/>
      </c>
    </row>
    <row r="371" spans="1:19" x14ac:dyDescent="0.25">
      <c r="A371" s="2"/>
      <c r="B371" s="2"/>
      <c r="C371" s="2"/>
      <c r="D371" s="2"/>
      <c r="S371" s="5" t="str">
        <f t="shared" si="19"/>
        <v/>
      </c>
    </row>
    <row r="372" spans="1:19" x14ac:dyDescent="0.25">
      <c r="A372" s="7"/>
      <c r="B372" s="7"/>
      <c r="C372" s="5"/>
      <c r="D372" s="5"/>
      <c r="S372" s="5" t="str">
        <f t="shared" si="19"/>
        <v/>
      </c>
    </row>
    <row r="373" spans="1:19" x14ac:dyDescent="0.25">
      <c r="A373" s="2"/>
      <c r="B373" s="2"/>
      <c r="C373" s="2"/>
      <c r="D373" s="2"/>
      <c r="S373" s="5" t="str">
        <f t="shared" si="19"/>
        <v/>
      </c>
    </row>
    <row r="374" spans="1:19" x14ac:dyDescent="0.25">
      <c r="A374" s="2"/>
      <c r="B374" s="2"/>
      <c r="C374" s="2"/>
      <c r="D374" s="2"/>
      <c r="S374" s="5" t="str">
        <f t="shared" si="19"/>
        <v/>
      </c>
    </row>
    <row r="375" spans="1:19" x14ac:dyDescent="0.25">
      <c r="A375" s="2"/>
      <c r="B375" s="2"/>
      <c r="C375" s="2"/>
      <c r="D375" s="2"/>
      <c r="S375" s="5" t="str">
        <f t="shared" si="19"/>
        <v/>
      </c>
    </row>
    <row r="376" spans="1:19" x14ac:dyDescent="0.25">
      <c r="A376" s="2"/>
      <c r="B376" s="2"/>
      <c r="C376" s="2"/>
      <c r="D376" s="2"/>
      <c r="S376" s="5" t="str">
        <f t="shared" si="19"/>
        <v/>
      </c>
    </row>
    <row r="377" spans="1:19" x14ac:dyDescent="0.25">
      <c r="A377" s="2"/>
      <c r="B377" s="2"/>
      <c r="C377" s="2"/>
      <c r="D377" s="2"/>
      <c r="S377" s="5" t="str">
        <f t="shared" si="19"/>
        <v/>
      </c>
    </row>
    <row r="378" spans="1:19" x14ac:dyDescent="0.25">
      <c r="A378" s="2"/>
      <c r="B378" s="2"/>
      <c r="C378" s="2"/>
      <c r="D378" s="2"/>
      <c r="S378" s="5" t="str">
        <f t="shared" si="19"/>
        <v/>
      </c>
    </row>
    <row r="379" spans="1:19" x14ac:dyDescent="0.25">
      <c r="A379" s="2"/>
      <c r="B379" s="2"/>
      <c r="C379" s="2"/>
      <c r="D379" s="2"/>
      <c r="S379" s="5" t="str">
        <f t="shared" si="19"/>
        <v/>
      </c>
    </row>
    <row r="380" spans="1:19" x14ac:dyDescent="0.25">
      <c r="A380" s="2"/>
      <c r="B380" s="2"/>
      <c r="C380" s="2"/>
      <c r="D380" s="2"/>
      <c r="S380" s="5" t="str">
        <f t="shared" si="19"/>
        <v/>
      </c>
    </row>
    <row r="381" spans="1:19" x14ac:dyDescent="0.25">
      <c r="A381" s="2"/>
      <c r="B381" s="2"/>
      <c r="C381" s="2"/>
      <c r="D381" s="2"/>
      <c r="S381" s="5" t="str">
        <f t="shared" si="19"/>
        <v/>
      </c>
    </row>
    <row r="382" spans="1:19" x14ac:dyDescent="0.25">
      <c r="A382" s="2"/>
      <c r="B382" s="2"/>
      <c r="C382" s="2"/>
      <c r="D382" s="2"/>
      <c r="S382" s="5" t="str">
        <f t="shared" si="19"/>
        <v/>
      </c>
    </row>
    <row r="383" spans="1:19" x14ac:dyDescent="0.25">
      <c r="A383" s="2"/>
      <c r="B383" s="2"/>
      <c r="C383" s="2"/>
      <c r="D383" s="2"/>
      <c r="S383" s="5" t="str">
        <f t="shared" si="19"/>
        <v/>
      </c>
    </row>
    <row r="384" spans="1:19" x14ac:dyDescent="0.25">
      <c r="A384" s="7"/>
      <c r="B384" s="7"/>
      <c r="C384" s="5"/>
      <c r="D384" s="5"/>
      <c r="S384" s="5" t="str">
        <f t="shared" si="19"/>
        <v/>
      </c>
    </row>
    <row r="385" spans="1:19" x14ac:dyDescent="0.25">
      <c r="A385" s="2"/>
      <c r="B385" s="2"/>
      <c r="C385" s="2"/>
      <c r="D385" s="2"/>
      <c r="S385" s="5" t="str">
        <f t="shared" si="19"/>
        <v/>
      </c>
    </row>
    <row r="386" spans="1:19" x14ac:dyDescent="0.25">
      <c r="A386" s="7"/>
      <c r="B386" s="7"/>
      <c r="C386" s="5"/>
      <c r="D386" s="5"/>
      <c r="S386" s="5" t="str">
        <f t="shared" si="19"/>
        <v/>
      </c>
    </row>
    <row r="387" spans="1:19" x14ac:dyDescent="0.25">
      <c r="A387" s="2"/>
      <c r="B387" s="2"/>
      <c r="C387" s="2"/>
      <c r="D387" s="2"/>
      <c r="S387" s="5" t="str">
        <f t="shared" ref="S387:S450" si="20">MID(D387,11,255)</f>
        <v/>
      </c>
    </row>
    <row r="388" spans="1:19" x14ac:dyDescent="0.25">
      <c r="A388" s="2"/>
      <c r="B388" s="2"/>
      <c r="C388" s="2"/>
      <c r="D388" s="2"/>
      <c r="S388" s="5" t="str">
        <f t="shared" si="20"/>
        <v/>
      </c>
    </row>
    <row r="389" spans="1:19" x14ac:dyDescent="0.25">
      <c r="A389" s="2"/>
      <c r="B389" s="2"/>
      <c r="C389" s="2"/>
      <c r="D389" s="2"/>
      <c r="S389" s="5" t="str">
        <f t="shared" si="20"/>
        <v/>
      </c>
    </row>
    <row r="390" spans="1:19" x14ac:dyDescent="0.25">
      <c r="A390" s="2"/>
      <c r="B390" s="2"/>
      <c r="C390" s="2"/>
      <c r="D390" s="2"/>
      <c r="S390" s="5" t="str">
        <f t="shared" si="20"/>
        <v/>
      </c>
    </row>
    <row r="391" spans="1:19" x14ac:dyDescent="0.25">
      <c r="A391" s="2"/>
      <c r="B391" s="2"/>
      <c r="C391" s="2"/>
      <c r="D391" s="2"/>
      <c r="S391" s="5" t="str">
        <f t="shared" si="20"/>
        <v/>
      </c>
    </row>
    <row r="392" spans="1:19" x14ac:dyDescent="0.25">
      <c r="A392" s="2"/>
      <c r="B392" s="2"/>
      <c r="C392" s="2"/>
      <c r="D392" s="2"/>
      <c r="S392" s="5" t="str">
        <f t="shared" si="20"/>
        <v/>
      </c>
    </row>
    <row r="393" spans="1:19" x14ac:dyDescent="0.25">
      <c r="A393" s="2"/>
      <c r="B393" s="2"/>
      <c r="C393" s="2"/>
      <c r="D393" s="2"/>
      <c r="S393" s="5" t="str">
        <f t="shared" si="20"/>
        <v/>
      </c>
    </row>
    <row r="394" spans="1:19" x14ac:dyDescent="0.25">
      <c r="A394" s="2"/>
      <c r="B394" s="2"/>
      <c r="C394" s="2"/>
      <c r="D394" s="2"/>
      <c r="S394" s="5" t="str">
        <f t="shared" si="20"/>
        <v/>
      </c>
    </row>
    <row r="395" spans="1:19" x14ac:dyDescent="0.25">
      <c r="A395" s="2"/>
      <c r="B395" s="2"/>
      <c r="C395" s="2"/>
      <c r="D395" s="2"/>
      <c r="S395" s="5" t="str">
        <f t="shared" si="20"/>
        <v/>
      </c>
    </row>
    <row r="396" spans="1:19" x14ac:dyDescent="0.25">
      <c r="A396" s="2"/>
      <c r="B396" s="2"/>
      <c r="C396" s="2"/>
      <c r="D396" s="2"/>
      <c r="S396" s="5" t="str">
        <f t="shared" si="20"/>
        <v/>
      </c>
    </row>
    <row r="397" spans="1:19" x14ac:dyDescent="0.25">
      <c r="A397" s="2"/>
      <c r="B397" s="2"/>
      <c r="C397" s="2"/>
      <c r="D397" s="2"/>
      <c r="S397" s="5" t="str">
        <f t="shared" si="20"/>
        <v/>
      </c>
    </row>
    <row r="398" spans="1:19" x14ac:dyDescent="0.25">
      <c r="A398" s="2"/>
      <c r="B398" s="2"/>
      <c r="C398" s="2"/>
      <c r="D398" s="2"/>
      <c r="S398" s="5" t="str">
        <f t="shared" si="20"/>
        <v/>
      </c>
    </row>
    <row r="399" spans="1:19" x14ac:dyDescent="0.25">
      <c r="A399" s="2"/>
      <c r="B399" s="2"/>
      <c r="C399" s="2"/>
      <c r="D399" s="2"/>
      <c r="S399" s="5" t="str">
        <f t="shared" si="20"/>
        <v/>
      </c>
    </row>
    <row r="400" spans="1:19" x14ac:dyDescent="0.25">
      <c r="A400" s="2"/>
      <c r="B400" s="2"/>
      <c r="C400" s="2"/>
      <c r="D400" s="2"/>
      <c r="S400" s="5" t="str">
        <f t="shared" si="20"/>
        <v/>
      </c>
    </row>
    <row r="401" spans="1:19" x14ac:dyDescent="0.25">
      <c r="A401" s="2"/>
      <c r="B401" s="2"/>
      <c r="C401" s="2"/>
      <c r="D401" s="2"/>
      <c r="S401" s="5" t="str">
        <f t="shared" si="20"/>
        <v/>
      </c>
    </row>
    <row r="402" spans="1:19" x14ac:dyDescent="0.25">
      <c r="A402" s="2"/>
      <c r="B402" s="2"/>
      <c r="C402" s="2"/>
      <c r="D402" s="2"/>
      <c r="S402" s="5" t="str">
        <f t="shared" si="20"/>
        <v/>
      </c>
    </row>
    <row r="403" spans="1:19" x14ac:dyDescent="0.25">
      <c r="A403" s="2"/>
      <c r="B403" s="2"/>
      <c r="C403" s="2"/>
      <c r="D403" s="2"/>
      <c r="S403" s="5" t="str">
        <f t="shared" si="20"/>
        <v/>
      </c>
    </row>
    <row r="404" spans="1:19" x14ac:dyDescent="0.25">
      <c r="A404" s="2"/>
      <c r="B404" s="2"/>
      <c r="C404" s="2"/>
      <c r="D404" s="2"/>
      <c r="S404" s="5" t="str">
        <f t="shared" si="20"/>
        <v/>
      </c>
    </row>
    <row r="405" spans="1:19" x14ac:dyDescent="0.25">
      <c r="A405" s="7"/>
      <c r="B405" s="7"/>
      <c r="C405" s="5"/>
      <c r="D405" s="5"/>
      <c r="S405" s="5" t="str">
        <f t="shared" si="20"/>
        <v/>
      </c>
    </row>
    <row r="406" spans="1:19" x14ac:dyDescent="0.25">
      <c r="A406" s="2"/>
      <c r="B406" s="2"/>
      <c r="C406" s="2"/>
      <c r="D406" s="2"/>
      <c r="S406" s="5" t="str">
        <f t="shared" si="20"/>
        <v/>
      </c>
    </row>
    <row r="407" spans="1:19" x14ac:dyDescent="0.25">
      <c r="A407" s="2"/>
      <c r="B407" s="2"/>
      <c r="C407" s="2"/>
      <c r="D407" s="2"/>
      <c r="S407" s="5" t="str">
        <f t="shared" si="20"/>
        <v/>
      </c>
    </row>
    <row r="408" spans="1:19" x14ac:dyDescent="0.25">
      <c r="A408" s="2"/>
      <c r="B408" s="2"/>
      <c r="C408" s="2"/>
      <c r="D408" s="2"/>
      <c r="S408" s="5" t="str">
        <f t="shared" si="20"/>
        <v/>
      </c>
    </row>
    <row r="409" spans="1:19" x14ac:dyDescent="0.25">
      <c r="A409" s="2"/>
      <c r="B409" s="2"/>
      <c r="C409" s="2"/>
      <c r="D409" s="2"/>
      <c r="S409" s="5" t="str">
        <f t="shared" si="20"/>
        <v/>
      </c>
    </row>
    <row r="410" spans="1:19" x14ac:dyDescent="0.25">
      <c r="A410" s="2"/>
      <c r="B410" s="2"/>
      <c r="C410" s="2"/>
      <c r="D410" s="2"/>
      <c r="S410" s="5" t="str">
        <f t="shared" si="20"/>
        <v/>
      </c>
    </row>
    <row r="411" spans="1:19" x14ac:dyDescent="0.25">
      <c r="A411" s="2"/>
      <c r="B411" s="2"/>
      <c r="C411" s="2"/>
      <c r="D411" s="2"/>
      <c r="S411" s="5" t="str">
        <f t="shared" si="20"/>
        <v/>
      </c>
    </row>
    <row r="412" spans="1:19" x14ac:dyDescent="0.25">
      <c r="A412" s="2"/>
      <c r="B412" s="2"/>
      <c r="C412" s="2"/>
      <c r="D412" s="2"/>
      <c r="S412" s="5" t="str">
        <f t="shared" si="20"/>
        <v/>
      </c>
    </row>
    <row r="413" spans="1:19" x14ac:dyDescent="0.25">
      <c r="A413" s="2"/>
      <c r="B413" s="2"/>
      <c r="C413" s="2"/>
      <c r="D413" s="2"/>
      <c r="S413" s="5" t="str">
        <f t="shared" si="20"/>
        <v/>
      </c>
    </row>
    <row r="414" spans="1:19" x14ac:dyDescent="0.25">
      <c r="A414" s="2"/>
      <c r="B414" s="2"/>
      <c r="C414" s="2"/>
      <c r="D414" s="2"/>
      <c r="S414" s="5" t="str">
        <f t="shared" si="20"/>
        <v/>
      </c>
    </row>
    <row r="415" spans="1:19" x14ac:dyDescent="0.25">
      <c r="A415" s="2"/>
      <c r="B415" s="2"/>
      <c r="C415" s="2"/>
      <c r="D415" s="2"/>
      <c r="S415" s="5" t="str">
        <f t="shared" si="20"/>
        <v/>
      </c>
    </row>
    <row r="416" spans="1:19" x14ac:dyDescent="0.25">
      <c r="A416" s="2"/>
      <c r="B416" s="2"/>
      <c r="C416" s="2"/>
      <c r="D416" s="2"/>
      <c r="S416" s="5" t="str">
        <f t="shared" si="20"/>
        <v/>
      </c>
    </row>
    <row r="417" spans="1:19" x14ac:dyDescent="0.25">
      <c r="A417" s="2"/>
      <c r="B417" s="2"/>
      <c r="C417" s="2"/>
      <c r="D417" s="2"/>
      <c r="S417" s="5" t="str">
        <f t="shared" si="20"/>
        <v/>
      </c>
    </row>
    <row r="418" spans="1:19" x14ac:dyDescent="0.25">
      <c r="A418" s="2"/>
      <c r="B418" s="2"/>
      <c r="C418" s="2"/>
      <c r="D418" s="2"/>
      <c r="S418" s="5" t="str">
        <f t="shared" si="20"/>
        <v/>
      </c>
    </row>
    <row r="419" spans="1:19" x14ac:dyDescent="0.25">
      <c r="A419" s="2"/>
      <c r="B419" s="2"/>
      <c r="C419" s="2"/>
      <c r="D419" s="2"/>
      <c r="S419" s="5" t="str">
        <f t="shared" si="20"/>
        <v/>
      </c>
    </row>
    <row r="420" spans="1:19" x14ac:dyDescent="0.25">
      <c r="A420" s="2"/>
      <c r="B420" s="2"/>
      <c r="C420" s="2"/>
      <c r="D420" s="2"/>
      <c r="S420" s="5" t="str">
        <f t="shared" si="20"/>
        <v/>
      </c>
    </row>
    <row r="421" spans="1:19" x14ac:dyDescent="0.25">
      <c r="A421" s="7"/>
      <c r="B421" s="7"/>
      <c r="C421" s="5"/>
      <c r="D421" s="5"/>
      <c r="S421" s="5" t="str">
        <f t="shared" si="20"/>
        <v/>
      </c>
    </row>
    <row r="422" spans="1:19" x14ac:dyDescent="0.25">
      <c r="A422" s="2"/>
      <c r="B422" s="2"/>
      <c r="C422" s="2"/>
      <c r="D422" s="2"/>
      <c r="S422" s="5" t="str">
        <f t="shared" si="20"/>
        <v/>
      </c>
    </row>
    <row r="423" spans="1:19" x14ac:dyDescent="0.25">
      <c r="A423" s="2"/>
      <c r="B423" s="2"/>
      <c r="C423" s="2"/>
      <c r="D423" s="2"/>
      <c r="S423" s="5" t="str">
        <f t="shared" si="20"/>
        <v/>
      </c>
    </row>
    <row r="424" spans="1:19" x14ac:dyDescent="0.25">
      <c r="A424" s="2"/>
      <c r="B424" s="2"/>
      <c r="C424" s="2"/>
      <c r="D424" s="2"/>
      <c r="S424" s="5" t="str">
        <f t="shared" si="20"/>
        <v/>
      </c>
    </row>
    <row r="425" spans="1:19" x14ac:dyDescent="0.25">
      <c r="A425" s="2"/>
      <c r="B425" s="2"/>
      <c r="C425" s="2"/>
      <c r="D425" s="2"/>
      <c r="S425" s="5" t="str">
        <f t="shared" si="20"/>
        <v/>
      </c>
    </row>
    <row r="426" spans="1:19" x14ac:dyDescent="0.25">
      <c r="A426" s="2"/>
      <c r="B426" s="2"/>
      <c r="C426" s="2"/>
      <c r="D426" s="2"/>
      <c r="S426" s="5" t="str">
        <f t="shared" si="20"/>
        <v/>
      </c>
    </row>
    <row r="427" spans="1:19" x14ac:dyDescent="0.25">
      <c r="A427" s="2"/>
      <c r="B427" s="2"/>
      <c r="C427" s="2"/>
      <c r="D427" s="2"/>
      <c r="S427" s="5" t="str">
        <f t="shared" si="20"/>
        <v/>
      </c>
    </row>
    <row r="428" spans="1:19" x14ac:dyDescent="0.25">
      <c r="A428" s="2"/>
      <c r="B428" s="2"/>
      <c r="C428" s="2"/>
      <c r="D428" s="2"/>
      <c r="S428" s="5" t="str">
        <f t="shared" si="20"/>
        <v/>
      </c>
    </row>
    <row r="429" spans="1:19" x14ac:dyDescent="0.25">
      <c r="A429" s="2"/>
      <c r="B429" s="2"/>
      <c r="C429" s="2"/>
      <c r="D429" s="2"/>
      <c r="S429" s="5" t="str">
        <f t="shared" si="20"/>
        <v/>
      </c>
    </row>
    <row r="430" spans="1:19" x14ac:dyDescent="0.25">
      <c r="A430" s="2"/>
      <c r="B430" s="2"/>
      <c r="C430" s="2"/>
      <c r="D430" s="2"/>
      <c r="S430" s="5" t="str">
        <f t="shared" si="20"/>
        <v/>
      </c>
    </row>
    <row r="431" spans="1:19" x14ac:dyDescent="0.25">
      <c r="A431" s="2"/>
      <c r="B431" s="2"/>
      <c r="C431" s="2"/>
      <c r="D431" s="2"/>
      <c r="S431" s="5" t="str">
        <f t="shared" si="20"/>
        <v/>
      </c>
    </row>
    <row r="432" spans="1:19" x14ac:dyDescent="0.25">
      <c r="A432" s="2"/>
      <c r="B432" s="2"/>
      <c r="C432" s="2"/>
      <c r="D432" s="2"/>
      <c r="S432" s="5" t="str">
        <f t="shared" si="20"/>
        <v/>
      </c>
    </row>
    <row r="433" spans="1:19" x14ac:dyDescent="0.25">
      <c r="A433" s="2"/>
      <c r="B433" s="2"/>
      <c r="C433" s="2"/>
      <c r="D433" s="2"/>
      <c r="S433" s="5" t="str">
        <f t="shared" si="20"/>
        <v/>
      </c>
    </row>
    <row r="434" spans="1:19" x14ac:dyDescent="0.25">
      <c r="A434" s="2"/>
      <c r="B434" s="2"/>
      <c r="C434" s="2"/>
      <c r="D434" s="2"/>
      <c r="S434" s="5" t="str">
        <f t="shared" si="20"/>
        <v/>
      </c>
    </row>
    <row r="435" spans="1:19" x14ac:dyDescent="0.25">
      <c r="A435" s="2"/>
      <c r="B435" s="2"/>
      <c r="C435" s="2"/>
      <c r="D435" s="2"/>
      <c r="S435" s="5" t="str">
        <f t="shared" si="20"/>
        <v/>
      </c>
    </row>
    <row r="436" spans="1:19" x14ac:dyDescent="0.25">
      <c r="A436" s="7"/>
      <c r="B436" s="7"/>
      <c r="C436" s="5"/>
      <c r="D436" s="5"/>
      <c r="S436" s="5" t="str">
        <f t="shared" si="20"/>
        <v/>
      </c>
    </row>
    <row r="437" spans="1:19" x14ac:dyDescent="0.25">
      <c r="A437" s="2"/>
      <c r="B437" s="2"/>
      <c r="C437" s="2"/>
      <c r="D437" s="2"/>
      <c r="S437" s="5" t="str">
        <f t="shared" si="20"/>
        <v/>
      </c>
    </row>
    <row r="438" spans="1:19" x14ac:dyDescent="0.25">
      <c r="A438" s="7"/>
      <c r="B438" s="7"/>
      <c r="C438" s="5"/>
      <c r="D438" s="5"/>
      <c r="S438" s="5" t="str">
        <f t="shared" si="20"/>
        <v/>
      </c>
    </row>
    <row r="439" spans="1:19" x14ac:dyDescent="0.25">
      <c r="A439" s="2"/>
      <c r="B439" s="2"/>
      <c r="C439" s="2"/>
      <c r="D439" s="2"/>
      <c r="S439" s="5" t="str">
        <f t="shared" si="20"/>
        <v/>
      </c>
    </row>
    <row r="440" spans="1:19" x14ac:dyDescent="0.25">
      <c r="A440" s="2"/>
      <c r="B440" s="2"/>
      <c r="C440" s="2"/>
      <c r="D440" s="2"/>
      <c r="S440" s="5" t="str">
        <f t="shared" si="20"/>
        <v/>
      </c>
    </row>
    <row r="441" spans="1:19" x14ac:dyDescent="0.25">
      <c r="A441" s="7"/>
      <c r="B441" s="7"/>
      <c r="C441" s="5"/>
      <c r="D441" s="5"/>
      <c r="S441" s="5" t="str">
        <f t="shared" si="20"/>
        <v/>
      </c>
    </row>
    <row r="442" spans="1:19" x14ac:dyDescent="0.25">
      <c r="A442" s="2"/>
      <c r="B442" s="2"/>
      <c r="C442" s="2"/>
      <c r="D442" s="2"/>
      <c r="S442" s="5" t="str">
        <f t="shared" si="20"/>
        <v/>
      </c>
    </row>
    <row r="443" spans="1:19" x14ac:dyDescent="0.25">
      <c r="A443" s="2"/>
      <c r="B443" s="2"/>
      <c r="C443" s="2"/>
      <c r="D443" s="2"/>
      <c r="S443" s="5" t="str">
        <f t="shared" si="20"/>
        <v/>
      </c>
    </row>
    <row r="444" spans="1:19" x14ac:dyDescent="0.25">
      <c r="A444" s="2"/>
      <c r="B444" s="2"/>
      <c r="C444" s="2"/>
      <c r="D444" s="2"/>
      <c r="S444" s="5" t="str">
        <f t="shared" si="20"/>
        <v/>
      </c>
    </row>
    <row r="445" spans="1:19" x14ac:dyDescent="0.25">
      <c r="A445" s="2"/>
      <c r="B445" s="2"/>
      <c r="C445" s="2"/>
      <c r="D445" s="2"/>
      <c r="S445" s="5" t="str">
        <f t="shared" si="20"/>
        <v/>
      </c>
    </row>
    <row r="446" spans="1:19" x14ac:dyDescent="0.25">
      <c r="A446" s="2"/>
      <c r="B446" s="2"/>
      <c r="C446" s="2"/>
      <c r="D446" s="2"/>
      <c r="S446" s="5" t="str">
        <f t="shared" si="20"/>
        <v/>
      </c>
    </row>
    <row r="447" spans="1:19" x14ac:dyDescent="0.25">
      <c r="A447" s="2"/>
      <c r="B447" s="2"/>
      <c r="C447" s="2"/>
      <c r="D447" s="2"/>
      <c r="S447" s="5" t="str">
        <f t="shared" si="20"/>
        <v/>
      </c>
    </row>
    <row r="448" spans="1:19" x14ac:dyDescent="0.25">
      <c r="A448" s="2"/>
      <c r="B448" s="2"/>
      <c r="C448" s="2"/>
      <c r="D448" s="2"/>
      <c r="S448" s="5" t="str">
        <f t="shared" si="20"/>
        <v/>
      </c>
    </row>
    <row r="449" spans="1:19" x14ac:dyDescent="0.25">
      <c r="A449" s="2"/>
      <c r="B449" s="2"/>
      <c r="C449" s="2"/>
      <c r="D449" s="2"/>
      <c r="S449" s="5" t="str">
        <f t="shared" si="20"/>
        <v/>
      </c>
    </row>
    <row r="450" spans="1:19" x14ac:dyDescent="0.25">
      <c r="A450" s="2"/>
      <c r="B450" s="2"/>
      <c r="C450" s="2"/>
      <c r="D450" s="2"/>
      <c r="S450" s="5" t="str">
        <f t="shared" si="20"/>
        <v/>
      </c>
    </row>
    <row r="451" spans="1:19" x14ac:dyDescent="0.25">
      <c r="A451" s="2"/>
      <c r="B451" s="2"/>
      <c r="C451" s="2"/>
      <c r="D451" s="2"/>
      <c r="S451" s="5" t="str">
        <f t="shared" ref="S451:S514" si="21">MID(D451,11,255)</f>
        <v/>
      </c>
    </row>
    <row r="452" spans="1:19" x14ac:dyDescent="0.25">
      <c r="A452" s="2"/>
      <c r="B452" s="2"/>
      <c r="C452" s="2"/>
      <c r="D452" s="2"/>
      <c r="S452" s="5" t="str">
        <f t="shared" si="21"/>
        <v/>
      </c>
    </row>
    <row r="453" spans="1:19" x14ac:dyDescent="0.25">
      <c r="A453" s="2"/>
      <c r="B453" s="2"/>
      <c r="C453" s="2"/>
      <c r="D453" s="2"/>
      <c r="S453" s="5" t="str">
        <f t="shared" si="21"/>
        <v/>
      </c>
    </row>
    <row r="454" spans="1:19" x14ac:dyDescent="0.25">
      <c r="A454" s="2"/>
      <c r="B454" s="2"/>
      <c r="C454" s="2"/>
      <c r="D454" s="2"/>
      <c r="S454" s="5" t="str">
        <f t="shared" si="21"/>
        <v/>
      </c>
    </row>
    <row r="455" spans="1:19" x14ac:dyDescent="0.25">
      <c r="A455" s="2"/>
      <c r="B455" s="2"/>
      <c r="C455" s="2"/>
      <c r="D455" s="2"/>
      <c r="S455" s="5" t="str">
        <f t="shared" si="21"/>
        <v/>
      </c>
    </row>
    <row r="456" spans="1:19" x14ac:dyDescent="0.25">
      <c r="A456" s="2"/>
      <c r="B456" s="2"/>
      <c r="C456" s="2"/>
      <c r="D456" s="2"/>
      <c r="S456" s="5" t="str">
        <f t="shared" si="21"/>
        <v/>
      </c>
    </row>
    <row r="457" spans="1:19" x14ac:dyDescent="0.25">
      <c r="A457" s="2"/>
      <c r="B457" s="2"/>
      <c r="C457" s="2"/>
      <c r="D457" s="2"/>
      <c r="S457" s="5" t="str">
        <f t="shared" si="21"/>
        <v/>
      </c>
    </row>
    <row r="458" spans="1:19" x14ac:dyDescent="0.25">
      <c r="A458" s="2"/>
      <c r="B458" s="2"/>
      <c r="C458" s="2"/>
      <c r="D458" s="2"/>
      <c r="S458" s="5" t="str">
        <f t="shared" si="21"/>
        <v/>
      </c>
    </row>
    <row r="459" spans="1:19" x14ac:dyDescent="0.25">
      <c r="A459" s="2"/>
      <c r="B459" s="2"/>
      <c r="C459" s="2"/>
      <c r="D459" s="2"/>
      <c r="S459" s="5" t="str">
        <f t="shared" si="21"/>
        <v/>
      </c>
    </row>
    <row r="460" spans="1:19" x14ac:dyDescent="0.25">
      <c r="A460" s="2"/>
      <c r="B460" s="2"/>
      <c r="C460" s="2"/>
      <c r="D460" s="2"/>
      <c r="S460" s="5" t="str">
        <f t="shared" si="21"/>
        <v/>
      </c>
    </row>
    <row r="461" spans="1:19" x14ac:dyDescent="0.25">
      <c r="A461" s="2"/>
      <c r="B461" s="2"/>
      <c r="C461" s="2"/>
      <c r="D461" s="2"/>
      <c r="S461" s="5" t="str">
        <f t="shared" si="21"/>
        <v/>
      </c>
    </row>
    <row r="462" spans="1:19" x14ac:dyDescent="0.25">
      <c r="A462" s="7"/>
      <c r="B462" s="7"/>
      <c r="C462" s="5"/>
      <c r="D462" s="5"/>
      <c r="S462" s="5" t="str">
        <f t="shared" si="21"/>
        <v/>
      </c>
    </row>
    <row r="463" spans="1:19" x14ac:dyDescent="0.25">
      <c r="A463" s="2"/>
      <c r="B463" s="2"/>
      <c r="C463" s="2"/>
      <c r="D463" s="2"/>
      <c r="S463" s="5" t="str">
        <f t="shared" si="21"/>
        <v/>
      </c>
    </row>
    <row r="464" spans="1:19" x14ac:dyDescent="0.25">
      <c r="A464" s="2"/>
      <c r="B464" s="2"/>
      <c r="C464" s="2"/>
      <c r="D464" s="2"/>
      <c r="S464" s="5" t="str">
        <f t="shared" si="21"/>
        <v/>
      </c>
    </row>
    <row r="465" spans="1:19" x14ac:dyDescent="0.25">
      <c r="A465" s="2"/>
      <c r="B465" s="2"/>
      <c r="C465" s="2"/>
      <c r="D465" s="2"/>
      <c r="S465" s="5" t="str">
        <f t="shared" si="21"/>
        <v/>
      </c>
    </row>
    <row r="466" spans="1:19" x14ac:dyDescent="0.25">
      <c r="A466" s="2"/>
      <c r="B466" s="2"/>
      <c r="C466" s="2"/>
      <c r="D466" s="2"/>
      <c r="S466" s="5" t="str">
        <f t="shared" si="21"/>
        <v/>
      </c>
    </row>
    <row r="467" spans="1:19" x14ac:dyDescent="0.25">
      <c r="A467" s="2"/>
      <c r="B467" s="2"/>
      <c r="C467" s="2"/>
      <c r="D467" s="2"/>
      <c r="S467" s="5" t="str">
        <f t="shared" si="21"/>
        <v/>
      </c>
    </row>
    <row r="468" spans="1:19" x14ac:dyDescent="0.25">
      <c r="A468" s="2"/>
      <c r="B468" s="2"/>
      <c r="C468" s="2"/>
      <c r="D468" s="2"/>
      <c r="S468" s="5" t="str">
        <f t="shared" si="21"/>
        <v/>
      </c>
    </row>
    <row r="469" spans="1:19" x14ac:dyDescent="0.25">
      <c r="A469" s="2"/>
      <c r="B469" s="2"/>
      <c r="C469" s="2"/>
      <c r="D469" s="2"/>
      <c r="S469" s="5" t="str">
        <f t="shared" si="21"/>
        <v/>
      </c>
    </row>
    <row r="470" spans="1:19" x14ac:dyDescent="0.25">
      <c r="A470" s="2"/>
      <c r="B470" s="2"/>
      <c r="C470" s="2"/>
      <c r="D470" s="2"/>
      <c r="S470" s="5" t="str">
        <f t="shared" si="21"/>
        <v/>
      </c>
    </row>
    <row r="471" spans="1:19" x14ac:dyDescent="0.25">
      <c r="A471" s="2"/>
      <c r="B471" s="2"/>
      <c r="C471" s="2"/>
      <c r="D471" s="2"/>
      <c r="S471" s="5" t="str">
        <f t="shared" si="21"/>
        <v/>
      </c>
    </row>
    <row r="472" spans="1:19" x14ac:dyDescent="0.25">
      <c r="A472" s="2"/>
      <c r="B472" s="2"/>
      <c r="C472" s="2"/>
      <c r="D472" s="2"/>
      <c r="S472" s="5" t="str">
        <f t="shared" si="21"/>
        <v/>
      </c>
    </row>
    <row r="473" spans="1:19" x14ac:dyDescent="0.25">
      <c r="A473" s="2"/>
      <c r="B473" s="2"/>
      <c r="C473" s="2"/>
      <c r="D473" s="2"/>
      <c r="S473" s="5" t="str">
        <f t="shared" si="21"/>
        <v/>
      </c>
    </row>
    <row r="474" spans="1:19" x14ac:dyDescent="0.25">
      <c r="A474" s="7"/>
      <c r="B474" s="7"/>
      <c r="C474" s="5"/>
      <c r="D474" s="5"/>
      <c r="S474" s="5" t="str">
        <f t="shared" si="21"/>
        <v/>
      </c>
    </row>
    <row r="475" spans="1:19" x14ac:dyDescent="0.25">
      <c r="A475" s="2"/>
      <c r="B475" s="2"/>
      <c r="C475" s="2"/>
      <c r="D475" s="2"/>
      <c r="S475" s="5" t="str">
        <f t="shared" si="21"/>
        <v/>
      </c>
    </row>
    <row r="476" spans="1:19" x14ac:dyDescent="0.25">
      <c r="A476" s="2"/>
      <c r="B476" s="2"/>
      <c r="C476" s="2"/>
      <c r="D476" s="2"/>
      <c r="S476" s="5" t="str">
        <f t="shared" si="21"/>
        <v/>
      </c>
    </row>
    <row r="477" spans="1:19" x14ac:dyDescent="0.25">
      <c r="A477" s="7"/>
      <c r="B477" s="7"/>
      <c r="C477" s="5"/>
      <c r="D477" s="5"/>
      <c r="S477" s="5" t="str">
        <f t="shared" si="21"/>
        <v/>
      </c>
    </row>
    <row r="478" spans="1:19" x14ac:dyDescent="0.25">
      <c r="A478" s="2"/>
      <c r="B478" s="2"/>
      <c r="C478" s="2"/>
      <c r="D478" s="2"/>
      <c r="S478" s="5" t="str">
        <f t="shared" si="21"/>
        <v/>
      </c>
    </row>
    <row r="479" spans="1:19" x14ac:dyDescent="0.25">
      <c r="A479" s="2"/>
      <c r="B479" s="2"/>
      <c r="C479" s="2"/>
      <c r="D479" s="2"/>
      <c r="S479" s="5" t="str">
        <f t="shared" si="21"/>
        <v/>
      </c>
    </row>
    <row r="480" spans="1:19" x14ac:dyDescent="0.25">
      <c r="A480" s="2"/>
      <c r="B480" s="2"/>
      <c r="C480" s="2"/>
      <c r="D480" s="2"/>
      <c r="S480" s="5" t="str">
        <f t="shared" si="21"/>
        <v/>
      </c>
    </row>
    <row r="481" spans="1:19" x14ac:dyDescent="0.25">
      <c r="A481" s="2"/>
      <c r="B481" s="2"/>
      <c r="C481" s="2"/>
      <c r="D481" s="2"/>
      <c r="S481" s="5" t="str">
        <f t="shared" si="21"/>
        <v/>
      </c>
    </row>
    <row r="482" spans="1:19" x14ac:dyDescent="0.25">
      <c r="A482" s="2"/>
      <c r="B482" s="2"/>
      <c r="C482" s="2"/>
      <c r="D482" s="2"/>
      <c r="S482" s="5" t="str">
        <f t="shared" si="21"/>
        <v/>
      </c>
    </row>
    <row r="483" spans="1:19" x14ac:dyDescent="0.25">
      <c r="A483" s="2"/>
      <c r="B483" s="2"/>
      <c r="C483" s="2"/>
      <c r="D483" s="2"/>
      <c r="S483" s="5" t="str">
        <f t="shared" si="21"/>
        <v/>
      </c>
    </row>
    <row r="484" spans="1:19" x14ac:dyDescent="0.25">
      <c r="A484" s="2"/>
      <c r="B484" s="2"/>
      <c r="C484" s="2"/>
      <c r="D484" s="2"/>
      <c r="S484" s="5" t="str">
        <f t="shared" si="21"/>
        <v/>
      </c>
    </row>
    <row r="485" spans="1:19" x14ac:dyDescent="0.25">
      <c r="A485" s="2"/>
      <c r="B485" s="2"/>
      <c r="C485" s="2"/>
      <c r="D485" s="2"/>
      <c r="S485" s="5" t="str">
        <f t="shared" si="21"/>
        <v/>
      </c>
    </row>
    <row r="486" spans="1:19" x14ac:dyDescent="0.25">
      <c r="A486" s="2"/>
      <c r="B486" s="2"/>
      <c r="C486" s="2"/>
      <c r="D486" s="2"/>
      <c r="S486" s="5" t="str">
        <f t="shared" si="21"/>
        <v/>
      </c>
    </row>
    <row r="487" spans="1:19" x14ac:dyDescent="0.25">
      <c r="A487" s="2"/>
      <c r="B487" s="2"/>
      <c r="C487" s="2"/>
      <c r="D487" s="2"/>
      <c r="S487" s="5" t="str">
        <f t="shared" si="21"/>
        <v/>
      </c>
    </row>
    <row r="488" spans="1:19" x14ac:dyDescent="0.25">
      <c r="A488" s="2"/>
      <c r="B488" s="2"/>
      <c r="C488" s="2"/>
      <c r="D488" s="2"/>
      <c r="S488" s="5" t="str">
        <f t="shared" si="21"/>
        <v/>
      </c>
    </row>
    <row r="489" spans="1:19" x14ac:dyDescent="0.25">
      <c r="A489" s="2"/>
      <c r="B489" s="2"/>
      <c r="C489" s="2"/>
      <c r="D489" s="2"/>
      <c r="S489" s="5" t="str">
        <f t="shared" si="21"/>
        <v/>
      </c>
    </row>
    <row r="490" spans="1:19" x14ac:dyDescent="0.25">
      <c r="A490" s="2"/>
      <c r="B490" s="2"/>
      <c r="C490" s="2"/>
      <c r="D490" s="2"/>
      <c r="S490" s="5" t="str">
        <f t="shared" si="21"/>
        <v/>
      </c>
    </row>
    <row r="491" spans="1:19" x14ac:dyDescent="0.25">
      <c r="A491" s="2"/>
      <c r="B491" s="2"/>
      <c r="C491" s="2"/>
      <c r="D491" s="2"/>
      <c r="S491" s="5" t="str">
        <f t="shared" si="21"/>
        <v/>
      </c>
    </row>
    <row r="492" spans="1:19" x14ac:dyDescent="0.25">
      <c r="A492" s="2"/>
      <c r="B492" s="2"/>
      <c r="C492" s="2"/>
      <c r="D492" s="2"/>
      <c r="S492" s="5" t="str">
        <f t="shared" si="21"/>
        <v/>
      </c>
    </row>
    <row r="493" spans="1:19" x14ac:dyDescent="0.25">
      <c r="A493" s="7"/>
      <c r="B493" s="7"/>
      <c r="C493" s="5"/>
      <c r="D493" s="5"/>
      <c r="S493" s="5" t="str">
        <f t="shared" si="21"/>
        <v/>
      </c>
    </row>
    <row r="494" spans="1:19" x14ac:dyDescent="0.25">
      <c r="A494" s="2"/>
      <c r="B494" s="2"/>
      <c r="C494" s="2"/>
      <c r="D494" s="2"/>
      <c r="S494" s="5" t="str">
        <f t="shared" si="21"/>
        <v/>
      </c>
    </row>
    <row r="495" spans="1:19" x14ac:dyDescent="0.25">
      <c r="A495" s="2"/>
      <c r="B495" s="2"/>
      <c r="C495" s="2"/>
      <c r="D495" s="2"/>
      <c r="S495" s="5" t="str">
        <f t="shared" si="21"/>
        <v/>
      </c>
    </row>
    <row r="496" spans="1:19" x14ac:dyDescent="0.25">
      <c r="A496" s="2"/>
      <c r="B496" s="2"/>
      <c r="C496" s="2"/>
      <c r="D496" s="2"/>
      <c r="S496" s="5" t="str">
        <f t="shared" si="21"/>
        <v/>
      </c>
    </row>
    <row r="497" spans="1:19" x14ac:dyDescent="0.25">
      <c r="A497" s="2"/>
      <c r="B497" s="2"/>
      <c r="C497" s="2"/>
      <c r="D497" s="2"/>
      <c r="S497" s="5" t="str">
        <f t="shared" si="21"/>
        <v/>
      </c>
    </row>
    <row r="498" spans="1:19" x14ac:dyDescent="0.25">
      <c r="A498" s="2"/>
      <c r="B498" s="2"/>
      <c r="C498" s="2"/>
      <c r="D498" s="2"/>
      <c r="S498" s="5" t="str">
        <f t="shared" si="21"/>
        <v/>
      </c>
    </row>
    <row r="499" spans="1:19" x14ac:dyDescent="0.25">
      <c r="A499" s="2"/>
      <c r="B499" s="2"/>
      <c r="C499" s="2"/>
      <c r="D499" s="2"/>
      <c r="S499" s="5" t="str">
        <f t="shared" si="21"/>
        <v/>
      </c>
    </row>
    <row r="500" spans="1:19" x14ac:dyDescent="0.25">
      <c r="A500" s="2"/>
      <c r="B500" s="2"/>
      <c r="C500" s="2"/>
      <c r="D500" s="2"/>
      <c r="S500" s="5" t="str">
        <f t="shared" si="21"/>
        <v/>
      </c>
    </row>
    <row r="501" spans="1:19" x14ac:dyDescent="0.25">
      <c r="A501" s="2"/>
      <c r="B501" s="2"/>
      <c r="C501" s="2"/>
      <c r="D501" s="2"/>
      <c r="S501" s="5" t="str">
        <f t="shared" si="21"/>
        <v/>
      </c>
    </row>
    <row r="502" spans="1:19" x14ac:dyDescent="0.25">
      <c r="A502" s="2"/>
      <c r="B502" s="2"/>
      <c r="C502" s="2"/>
      <c r="D502" s="2"/>
      <c r="S502" s="5" t="str">
        <f t="shared" si="21"/>
        <v/>
      </c>
    </row>
    <row r="503" spans="1:19" x14ac:dyDescent="0.25">
      <c r="A503" s="2"/>
      <c r="B503" s="2"/>
      <c r="C503" s="2"/>
      <c r="D503" s="2"/>
      <c r="S503" s="5" t="str">
        <f t="shared" si="21"/>
        <v/>
      </c>
    </row>
    <row r="504" spans="1:19" x14ac:dyDescent="0.25">
      <c r="A504" s="2"/>
      <c r="B504" s="2"/>
      <c r="C504" s="2"/>
      <c r="D504" s="2"/>
      <c r="S504" s="5" t="str">
        <f t="shared" si="21"/>
        <v/>
      </c>
    </row>
    <row r="505" spans="1:19" x14ac:dyDescent="0.25">
      <c r="A505" s="2"/>
      <c r="B505" s="2"/>
      <c r="C505" s="2"/>
      <c r="D505" s="2"/>
      <c r="S505" s="5" t="str">
        <f t="shared" si="21"/>
        <v/>
      </c>
    </row>
    <row r="506" spans="1:19" x14ac:dyDescent="0.25">
      <c r="A506" s="2"/>
      <c r="B506" s="2"/>
      <c r="C506" s="2"/>
      <c r="D506" s="2"/>
      <c r="S506" s="5" t="str">
        <f t="shared" si="21"/>
        <v/>
      </c>
    </row>
    <row r="507" spans="1:19" x14ac:dyDescent="0.25">
      <c r="A507" s="2"/>
      <c r="B507" s="2"/>
      <c r="C507" s="2"/>
      <c r="D507" s="2"/>
      <c r="S507" s="5" t="str">
        <f t="shared" si="21"/>
        <v/>
      </c>
    </row>
    <row r="508" spans="1:19" x14ac:dyDescent="0.25">
      <c r="A508" s="2"/>
      <c r="B508" s="2"/>
      <c r="C508" s="2"/>
      <c r="D508" s="2"/>
      <c r="S508" s="5" t="str">
        <f t="shared" si="21"/>
        <v/>
      </c>
    </row>
    <row r="509" spans="1:19" x14ac:dyDescent="0.25">
      <c r="A509" s="2"/>
      <c r="B509" s="2"/>
      <c r="C509" s="2"/>
      <c r="D509" s="2"/>
      <c r="S509" s="5" t="str">
        <f t="shared" si="21"/>
        <v/>
      </c>
    </row>
    <row r="510" spans="1:19" x14ac:dyDescent="0.25">
      <c r="A510" s="2"/>
      <c r="B510" s="2"/>
      <c r="C510" s="2"/>
      <c r="D510" s="2"/>
      <c r="S510" s="5" t="str">
        <f t="shared" si="21"/>
        <v/>
      </c>
    </row>
    <row r="511" spans="1:19" x14ac:dyDescent="0.25">
      <c r="A511" s="2"/>
      <c r="B511" s="2"/>
      <c r="C511" s="2"/>
      <c r="D511" s="2"/>
      <c r="S511" s="5" t="str">
        <f t="shared" si="21"/>
        <v/>
      </c>
    </row>
    <row r="512" spans="1:19" x14ac:dyDescent="0.25">
      <c r="A512" s="2"/>
      <c r="B512" s="2"/>
      <c r="C512" s="2"/>
      <c r="D512" s="2"/>
      <c r="S512" s="5" t="str">
        <f t="shared" si="21"/>
        <v/>
      </c>
    </row>
    <row r="513" spans="1:19" x14ac:dyDescent="0.25">
      <c r="A513" s="2"/>
      <c r="B513" s="2"/>
      <c r="C513" s="2"/>
      <c r="D513" s="2"/>
      <c r="S513" s="5" t="str">
        <f t="shared" si="21"/>
        <v/>
      </c>
    </row>
    <row r="514" spans="1:19" x14ac:dyDescent="0.25">
      <c r="A514" s="2"/>
      <c r="B514" s="2"/>
      <c r="C514" s="2"/>
      <c r="D514" s="2"/>
      <c r="S514" s="5" t="str">
        <f t="shared" si="21"/>
        <v/>
      </c>
    </row>
    <row r="515" spans="1:19" x14ac:dyDescent="0.25">
      <c r="A515" s="2"/>
      <c r="B515" s="2"/>
      <c r="C515" s="2"/>
      <c r="D515" s="2"/>
      <c r="S515" s="5" t="str">
        <f t="shared" ref="S515:S578" si="22">MID(D515,11,255)</f>
        <v/>
      </c>
    </row>
    <row r="516" spans="1:19" x14ac:dyDescent="0.25">
      <c r="A516" s="2"/>
      <c r="B516" s="2"/>
      <c r="C516" s="2"/>
      <c r="D516" s="2"/>
      <c r="S516" s="5" t="str">
        <f t="shared" si="22"/>
        <v/>
      </c>
    </row>
    <row r="517" spans="1:19" x14ac:dyDescent="0.25">
      <c r="A517" s="2"/>
      <c r="B517" s="2"/>
      <c r="C517" s="2"/>
      <c r="D517" s="2"/>
      <c r="S517" s="5" t="str">
        <f t="shared" si="22"/>
        <v/>
      </c>
    </row>
    <row r="518" spans="1:19" x14ac:dyDescent="0.25">
      <c r="A518" s="2"/>
      <c r="B518" s="2"/>
      <c r="C518" s="2"/>
      <c r="D518" s="2"/>
      <c r="S518" s="5" t="str">
        <f t="shared" si="22"/>
        <v/>
      </c>
    </row>
    <row r="519" spans="1:19" x14ac:dyDescent="0.25">
      <c r="A519" s="2"/>
      <c r="B519" s="2"/>
      <c r="C519" s="2"/>
      <c r="D519" s="2"/>
      <c r="S519" s="5" t="str">
        <f t="shared" si="22"/>
        <v/>
      </c>
    </row>
    <row r="520" spans="1:19" x14ac:dyDescent="0.25">
      <c r="A520" s="2"/>
      <c r="B520" s="2"/>
      <c r="C520" s="2"/>
      <c r="D520" s="2"/>
      <c r="S520" s="5" t="str">
        <f t="shared" si="22"/>
        <v/>
      </c>
    </row>
    <row r="521" spans="1:19" x14ac:dyDescent="0.25">
      <c r="A521" s="2"/>
      <c r="B521" s="2"/>
      <c r="C521" s="2"/>
      <c r="D521" s="2"/>
      <c r="S521" s="5" t="str">
        <f t="shared" si="22"/>
        <v/>
      </c>
    </row>
    <row r="522" spans="1:19" x14ac:dyDescent="0.25">
      <c r="A522" s="2"/>
      <c r="B522" s="2"/>
      <c r="C522" s="2"/>
      <c r="D522" s="2"/>
      <c r="S522" s="5" t="str">
        <f t="shared" si="22"/>
        <v/>
      </c>
    </row>
    <row r="523" spans="1:19" x14ac:dyDescent="0.25">
      <c r="A523" s="2"/>
      <c r="B523" s="2"/>
      <c r="C523" s="2"/>
      <c r="D523" s="2"/>
      <c r="S523" s="5" t="str">
        <f t="shared" si="22"/>
        <v/>
      </c>
    </row>
    <row r="524" spans="1:19" x14ac:dyDescent="0.25">
      <c r="A524" s="2"/>
      <c r="B524" s="2"/>
      <c r="C524" s="2"/>
      <c r="D524" s="2"/>
      <c r="S524" s="5" t="str">
        <f t="shared" si="22"/>
        <v/>
      </c>
    </row>
    <row r="525" spans="1:19" x14ac:dyDescent="0.25">
      <c r="A525" s="2"/>
      <c r="B525" s="2"/>
      <c r="C525" s="2"/>
      <c r="D525" s="2"/>
      <c r="S525" s="5" t="str">
        <f t="shared" si="22"/>
        <v/>
      </c>
    </row>
    <row r="526" spans="1:19" x14ac:dyDescent="0.25">
      <c r="A526" s="2"/>
      <c r="B526" s="2"/>
      <c r="C526" s="2"/>
      <c r="D526" s="2"/>
      <c r="S526" s="5" t="str">
        <f t="shared" si="22"/>
        <v/>
      </c>
    </row>
    <row r="527" spans="1:19" x14ac:dyDescent="0.25">
      <c r="A527" s="2"/>
      <c r="B527" s="2"/>
      <c r="C527" s="2"/>
      <c r="D527" s="2"/>
      <c r="S527" s="5" t="str">
        <f t="shared" si="22"/>
        <v/>
      </c>
    </row>
    <row r="528" spans="1:19" x14ac:dyDescent="0.25">
      <c r="A528" s="2"/>
      <c r="B528" s="2"/>
      <c r="C528" s="2"/>
      <c r="D528" s="2"/>
      <c r="S528" s="5" t="str">
        <f t="shared" si="22"/>
        <v/>
      </c>
    </row>
    <row r="529" spans="1:19" x14ac:dyDescent="0.25">
      <c r="A529" s="2"/>
      <c r="B529" s="2"/>
      <c r="C529" s="2"/>
      <c r="D529" s="2"/>
      <c r="S529" s="5" t="str">
        <f t="shared" si="22"/>
        <v/>
      </c>
    </row>
    <row r="530" spans="1:19" x14ac:dyDescent="0.25">
      <c r="A530" s="7"/>
      <c r="B530" s="7"/>
      <c r="C530" s="5"/>
      <c r="D530" s="5"/>
      <c r="S530" s="5" t="str">
        <f t="shared" si="22"/>
        <v/>
      </c>
    </row>
    <row r="531" spans="1:19" x14ac:dyDescent="0.25">
      <c r="A531" s="2"/>
      <c r="B531" s="2"/>
      <c r="C531" s="2"/>
      <c r="D531" s="2"/>
      <c r="S531" s="5" t="str">
        <f t="shared" si="22"/>
        <v/>
      </c>
    </row>
    <row r="532" spans="1:19" x14ac:dyDescent="0.25">
      <c r="A532" s="2"/>
      <c r="B532" s="2"/>
      <c r="C532" s="2"/>
      <c r="D532" s="2"/>
      <c r="S532" s="5" t="str">
        <f t="shared" si="22"/>
        <v/>
      </c>
    </row>
    <row r="533" spans="1:19" x14ac:dyDescent="0.25">
      <c r="A533" s="2"/>
      <c r="B533" s="2"/>
      <c r="C533" s="2"/>
      <c r="D533" s="2"/>
      <c r="S533" s="5" t="str">
        <f t="shared" si="22"/>
        <v/>
      </c>
    </row>
    <row r="534" spans="1:19" x14ac:dyDescent="0.25">
      <c r="A534" s="2"/>
      <c r="B534" s="2"/>
      <c r="C534" s="2"/>
      <c r="D534" s="2"/>
      <c r="S534" s="5" t="str">
        <f t="shared" si="22"/>
        <v/>
      </c>
    </row>
    <row r="535" spans="1:19" x14ac:dyDescent="0.25">
      <c r="A535" s="2"/>
      <c r="B535" s="2"/>
      <c r="C535" s="2"/>
      <c r="D535" s="2"/>
      <c r="S535" s="5" t="str">
        <f t="shared" si="22"/>
        <v/>
      </c>
    </row>
    <row r="536" spans="1:19" x14ac:dyDescent="0.25">
      <c r="A536" s="2"/>
      <c r="B536" s="2"/>
      <c r="C536" s="2"/>
      <c r="D536" s="2"/>
      <c r="S536" s="5" t="str">
        <f t="shared" si="22"/>
        <v/>
      </c>
    </row>
    <row r="537" spans="1:19" x14ac:dyDescent="0.25">
      <c r="A537" s="2"/>
      <c r="B537" s="2"/>
      <c r="C537" s="2"/>
      <c r="D537" s="2"/>
      <c r="S537" s="5" t="str">
        <f t="shared" si="22"/>
        <v/>
      </c>
    </row>
    <row r="538" spans="1:19" x14ac:dyDescent="0.25">
      <c r="A538" s="2"/>
      <c r="B538" s="2"/>
      <c r="C538" s="2"/>
      <c r="D538" s="2"/>
      <c r="S538" s="5" t="str">
        <f t="shared" si="22"/>
        <v/>
      </c>
    </row>
    <row r="539" spans="1:19" x14ac:dyDescent="0.25">
      <c r="A539" s="2"/>
      <c r="B539" s="2"/>
      <c r="C539" s="2"/>
      <c r="D539" s="2"/>
      <c r="S539" s="5" t="str">
        <f t="shared" si="22"/>
        <v/>
      </c>
    </row>
    <row r="540" spans="1:19" x14ac:dyDescent="0.25">
      <c r="A540" s="2"/>
      <c r="B540" s="2"/>
      <c r="C540" s="2"/>
      <c r="D540" s="2"/>
      <c r="S540" s="5" t="str">
        <f t="shared" si="22"/>
        <v/>
      </c>
    </row>
    <row r="541" spans="1:19" x14ac:dyDescent="0.25">
      <c r="A541" s="2"/>
      <c r="B541" s="2"/>
      <c r="C541" s="2"/>
      <c r="D541" s="2"/>
      <c r="S541" s="5" t="str">
        <f t="shared" si="22"/>
        <v/>
      </c>
    </row>
    <row r="542" spans="1:19" x14ac:dyDescent="0.25">
      <c r="A542" s="2"/>
      <c r="B542" s="2"/>
      <c r="C542" s="2"/>
      <c r="D542" s="2"/>
      <c r="S542" s="5" t="str">
        <f t="shared" si="22"/>
        <v/>
      </c>
    </row>
    <row r="543" spans="1:19" x14ac:dyDescent="0.25">
      <c r="A543" s="2"/>
      <c r="B543" s="2"/>
      <c r="C543" s="2"/>
      <c r="D543" s="2"/>
      <c r="S543" s="5" t="str">
        <f t="shared" si="22"/>
        <v/>
      </c>
    </row>
    <row r="544" spans="1:19" x14ac:dyDescent="0.25">
      <c r="A544" s="2"/>
      <c r="B544" s="2"/>
      <c r="C544" s="2"/>
      <c r="D544" s="2"/>
      <c r="S544" s="5" t="str">
        <f t="shared" si="22"/>
        <v/>
      </c>
    </row>
    <row r="545" spans="1:19" x14ac:dyDescent="0.25">
      <c r="A545" s="7"/>
      <c r="B545" s="7"/>
      <c r="C545" s="5"/>
      <c r="D545" s="5"/>
      <c r="S545" s="5" t="str">
        <f t="shared" si="22"/>
        <v/>
      </c>
    </row>
    <row r="546" spans="1:19" x14ac:dyDescent="0.25">
      <c r="A546" s="2"/>
      <c r="B546" s="2"/>
      <c r="C546" s="2"/>
      <c r="D546" s="2"/>
      <c r="S546" s="5" t="str">
        <f t="shared" si="22"/>
        <v/>
      </c>
    </row>
    <row r="547" spans="1:19" x14ac:dyDescent="0.25">
      <c r="A547" s="2"/>
      <c r="B547" s="2"/>
      <c r="C547" s="2"/>
      <c r="D547" s="2"/>
      <c r="S547" s="5" t="str">
        <f t="shared" si="22"/>
        <v/>
      </c>
    </row>
    <row r="548" spans="1:19" x14ac:dyDescent="0.25">
      <c r="A548" s="2"/>
      <c r="B548" s="2"/>
      <c r="C548" s="2"/>
      <c r="D548" s="2"/>
      <c r="S548" s="5" t="str">
        <f t="shared" si="22"/>
        <v/>
      </c>
    </row>
    <row r="549" spans="1:19" x14ac:dyDescent="0.25">
      <c r="A549" s="2"/>
      <c r="B549" s="2"/>
      <c r="C549" s="2"/>
      <c r="D549" s="2"/>
      <c r="S549" s="5" t="str">
        <f t="shared" si="22"/>
        <v/>
      </c>
    </row>
    <row r="550" spans="1:19" x14ac:dyDescent="0.25">
      <c r="A550" s="2"/>
      <c r="B550" s="2"/>
      <c r="C550" s="2"/>
      <c r="D550" s="2"/>
      <c r="S550" s="5" t="str">
        <f t="shared" si="22"/>
        <v/>
      </c>
    </row>
    <row r="551" spans="1:19" x14ac:dyDescent="0.25">
      <c r="A551" s="2"/>
      <c r="B551" s="2"/>
      <c r="C551" s="2"/>
      <c r="D551" s="2"/>
      <c r="S551" s="5" t="str">
        <f t="shared" si="22"/>
        <v/>
      </c>
    </row>
    <row r="552" spans="1:19" x14ac:dyDescent="0.25">
      <c r="A552" s="2"/>
      <c r="B552" s="2"/>
      <c r="C552" s="2"/>
      <c r="D552" s="2"/>
      <c r="S552" s="5" t="str">
        <f t="shared" si="22"/>
        <v/>
      </c>
    </row>
    <row r="553" spans="1:19" x14ac:dyDescent="0.25">
      <c r="A553" s="2"/>
      <c r="B553" s="2"/>
      <c r="C553" s="2"/>
      <c r="D553" s="2"/>
      <c r="S553" s="5" t="str">
        <f t="shared" si="22"/>
        <v/>
      </c>
    </row>
    <row r="554" spans="1:19" x14ac:dyDescent="0.25">
      <c r="A554" s="2"/>
      <c r="B554" s="2"/>
      <c r="C554" s="2"/>
      <c r="D554" s="2"/>
      <c r="S554" s="5" t="str">
        <f t="shared" si="22"/>
        <v/>
      </c>
    </row>
    <row r="555" spans="1:19" x14ac:dyDescent="0.25">
      <c r="A555" s="2"/>
      <c r="B555" s="2"/>
      <c r="C555" s="2"/>
      <c r="D555" s="2"/>
      <c r="S555" s="5" t="str">
        <f t="shared" si="22"/>
        <v/>
      </c>
    </row>
    <row r="556" spans="1:19" x14ac:dyDescent="0.25">
      <c r="A556" s="2"/>
      <c r="B556" s="2"/>
      <c r="C556" s="2"/>
      <c r="D556" s="2"/>
      <c r="S556" s="5" t="str">
        <f t="shared" si="22"/>
        <v/>
      </c>
    </row>
    <row r="557" spans="1:19" x14ac:dyDescent="0.25">
      <c r="A557" s="2"/>
      <c r="B557" s="2"/>
      <c r="C557" s="2"/>
      <c r="D557" s="2"/>
      <c r="S557" s="5" t="str">
        <f t="shared" si="22"/>
        <v/>
      </c>
    </row>
    <row r="558" spans="1:19" x14ac:dyDescent="0.25">
      <c r="A558" s="2"/>
      <c r="B558" s="2"/>
      <c r="C558" s="2"/>
      <c r="D558" s="2"/>
      <c r="S558" s="5" t="str">
        <f t="shared" si="22"/>
        <v/>
      </c>
    </row>
    <row r="559" spans="1:19" x14ac:dyDescent="0.25">
      <c r="A559" s="2"/>
      <c r="B559" s="2"/>
      <c r="C559" s="2"/>
      <c r="D559" s="2"/>
      <c r="S559" s="5" t="str">
        <f t="shared" si="22"/>
        <v/>
      </c>
    </row>
    <row r="560" spans="1:19" x14ac:dyDescent="0.25">
      <c r="A560" s="7"/>
      <c r="B560" s="7"/>
      <c r="C560" s="5"/>
      <c r="D560" s="5"/>
      <c r="S560" s="5" t="str">
        <f t="shared" si="22"/>
        <v/>
      </c>
    </row>
    <row r="561" spans="1:19" x14ac:dyDescent="0.25">
      <c r="A561" s="2"/>
      <c r="B561" s="2"/>
      <c r="C561" s="2"/>
      <c r="D561" s="2"/>
      <c r="S561" s="5" t="str">
        <f t="shared" si="22"/>
        <v/>
      </c>
    </row>
    <row r="562" spans="1:19" x14ac:dyDescent="0.25">
      <c r="A562" s="7"/>
      <c r="B562" s="7"/>
      <c r="C562" s="5"/>
      <c r="D562" s="5"/>
      <c r="S562" s="5" t="str">
        <f t="shared" si="22"/>
        <v/>
      </c>
    </row>
    <row r="563" spans="1:19" x14ac:dyDescent="0.25">
      <c r="A563" s="2"/>
      <c r="B563" s="2"/>
      <c r="C563" s="2"/>
      <c r="D563" s="2"/>
      <c r="S563" s="5" t="str">
        <f t="shared" si="22"/>
        <v/>
      </c>
    </row>
    <row r="564" spans="1:19" x14ac:dyDescent="0.25">
      <c r="A564" s="2"/>
      <c r="B564" s="2"/>
      <c r="C564" s="2"/>
      <c r="D564" s="2"/>
      <c r="S564" s="5" t="str">
        <f t="shared" si="22"/>
        <v/>
      </c>
    </row>
    <row r="565" spans="1:19" x14ac:dyDescent="0.25">
      <c r="A565" s="2"/>
      <c r="B565" s="2"/>
      <c r="C565" s="2"/>
      <c r="D565" s="2"/>
      <c r="S565" s="5" t="str">
        <f t="shared" si="22"/>
        <v/>
      </c>
    </row>
    <row r="566" spans="1:19" x14ac:dyDescent="0.25">
      <c r="A566" s="2"/>
      <c r="B566" s="2"/>
      <c r="C566" s="2"/>
      <c r="D566" s="2"/>
      <c r="S566" s="5" t="str">
        <f t="shared" si="22"/>
        <v/>
      </c>
    </row>
    <row r="567" spans="1:19" x14ac:dyDescent="0.25">
      <c r="A567" s="2"/>
      <c r="B567" s="2"/>
      <c r="C567" s="2"/>
      <c r="D567" s="2"/>
      <c r="S567" s="5" t="str">
        <f t="shared" si="22"/>
        <v/>
      </c>
    </row>
    <row r="568" spans="1:19" x14ac:dyDescent="0.25">
      <c r="A568" s="2"/>
      <c r="B568" s="2"/>
      <c r="C568" s="2"/>
      <c r="D568" s="2"/>
      <c r="S568" s="5" t="str">
        <f t="shared" si="22"/>
        <v/>
      </c>
    </row>
    <row r="569" spans="1:19" x14ac:dyDescent="0.25">
      <c r="A569" s="2"/>
      <c r="B569" s="2"/>
      <c r="C569" s="2"/>
      <c r="D569" s="2"/>
      <c r="S569" s="5" t="str">
        <f t="shared" si="22"/>
        <v/>
      </c>
    </row>
    <row r="570" spans="1:19" x14ac:dyDescent="0.25">
      <c r="A570" s="2"/>
      <c r="B570" s="2"/>
      <c r="C570" s="2"/>
      <c r="D570" s="2"/>
      <c r="S570" s="5" t="str">
        <f t="shared" si="22"/>
        <v/>
      </c>
    </row>
    <row r="571" spans="1:19" x14ac:dyDescent="0.25">
      <c r="A571" s="2"/>
      <c r="B571" s="2"/>
      <c r="C571" s="2"/>
      <c r="D571" s="2"/>
      <c r="S571" s="5" t="str">
        <f t="shared" si="22"/>
        <v/>
      </c>
    </row>
    <row r="572" spans="1:19" x14ac:dyDescent="0.25">
      <c r="A572" s="2"/>
      <c r="B572" s="2"/>
      <c r="C572" s="2"/>
      <c r="D572" s="2"/>
      <c r="S572" s="5" t="str">
        <f t="shared" si="22"/>
        <v/>
      </c>
    </row>
    <row r="573" spans="1:19" x14ac:dyDescent="0.25">
      <c r="A573" s="2"/>
      <c r="B573" s="2"/>
      <c r="C573" s="2"/>
      <c r="D573" s="2"/>
      <c r="S573" s="5" t="str">
        <f t="shared" si="22"/>
        <v/>
      </c>
    </row>
    <row r="574" spans="1:19" x14ac:dyDescent="0.25">
      <c r="A574" s="2"/>
      <c r="B574" s="2"/>
      <c r="C574" s="2"/>
      <c r="D574" s="2"/>
      <c r="S574" s="5" t="str">
        <f t="shared" si="22"/>
        <v/>
      </c>
    </row>
    <row r="575" spans="1:19" x14ac:dyDescent="0.25">
      <c r="A575" s="2"/>
      <c r="B575" s="2"/>
      <c r="C575" s="2"/>
      <c r="D575" s="2"/>
      <c r="S575" s="5" t="str">
        <f t="shared" si="22"/>
        <v/>
      </c>
    </row>
    <row r="576" spans="1:19" x14ac:dyDescent="0.25">
      <c r="A576" s="2"/>
      <c r="B576" s="2"/>
      <c r="C576" s="2"/>
      <c r="D576" s="2"/>
      <c r="S576" s="5" t="str">
        <f t="shared" si="22"/>
        <v/>
      </c>
    </row>
    <row r="577" spans="1:19" x14ac:dyDescent="0.25">
      <c r="A577" s="2"/>
      <c r="B577" s="2"/>
      <c r="C577" s="2"/>
      <c r="D577" s="2"/>
      <c r="S577" s="5" t="str">
        <f t="shared" si="22"/>
        <v/>
      </c>
    </row>
    <row r="578" spans="1:19" x14ac:dyDescent="0.25">
      <c r="A578" s="2"/>
      <c r="B578" s="2"/>
      <c r="C578" s="2"/>
      <c r="D578" s="2"/>
      <c r="S578" s="5" t="str">
        <f t="shared" si="22"/>
        <v/>
      </c>
    </row>
    <row r="579" spans="1:19" x14ac:dyDescent="0.25">
      <c r="A579" s="2"/>
      <c r="B579" s="2"/>
      <c r="C579" s="2"/>
      <c r="D579" s="2"/>
      <c r="S579" s="5" t="str">
        <f t="shared" ref="S579:S642" si="23">MID(D579,11,255)</f>
        <v/>
      </c>
    </row>
    <row r="580" spans="1:19" x14ac:dyDescent="0.25">
      <c r="A580" s="2"/>
      <c r="B580" s="2"/>
      <c r="C580" s="2"/>
      <c r="D580" s="2"/>
      <c r="S580" s="5" t="str">
        <f t="shared" si="23"/>
        <v/>
      </c>
    </row>
    <row r="581" spans="1:19" x14ac:dyDescent="0.25">
      <c r="A581" s="2"/>
      <c r="B581" s="2"/>
      <c r="C581" s="2"/>
      <c r="D581" s="2"/>
      <c r="S581" s="5" t="str">
        <f t="shared" si="23"/>
        <v/>
      </c>
    </row>
    <row r="582" spans="1:19" x14ac:dyDescent="0.25">
      <c r="A582" s="2"/>
      <c r="B582" s="2"/>
      <c r="C582" s="2"/>
      <c r="D582" s="2"/>
      <c r="S582" s="5" t="str">
        <f t="shared" si="23"/>
        <v/>
      </c>
    </row>
    <row r="583" spans="1:19" x14ac:dyDescent="0.25">
      <c r="A583" s="2"/>
      <c r="B583" s="2"/>
      <c r="C583" s="2"/>
      <c r="D583" s="2"/>
      <c r="S583" s="5" t="str">
        <f t="shared" si="23"/>
        <v/>
      </c>
    </row>
    <row r="584" spans="1:19" x14ac:dyDescent="0.25">
      <c r="A584" s="2"/>
      <c r="B584" s="2"/>
      <c r="C584" s="2"/>
      <c r="D584" s="2"/>
      <c r="S584" s="5" t="str">
        <f t="shared" si="23"/>
        <v/>
      </c>
    </row>
    <row r="585" spans="1:19" x14ac:dyDescent="0.25">
      <c r="A585" s="2"/>
      <c r="B585" s="2"/>
      <c r="C585" s="2"/>
      <c r="D585" s="2"/>
      <c r="S585" s="5" t="str">
        <f t="shared" si="23"/>
        <v/>
      </c>
    </row>
    <row r="586" spans="1:19" x14ac:dyDescent="0.25">
      <c r="A586" s="2"/>
      <c r="B586" s="2"/>
      <c r="C586" s="2"/>
      <c r="D586" s="2"/>
      <c r="S586" s="5" t="str">
        <f t="shared" si="23"/>
        <v/>
      </c>
    </row>
    <row r="587" spans="1:19" x14ac:dyDescent="0.25">
      <c r="A587" s="2"/>
      <c r="B587" s="2"/>
      <c r="C587" s="2"/>
      <c r="D587" s="2"/>
      <c r="S587" s="5" t="str">
        <f t="shared" si="23"/>
        <v/>
      </c>
    </row>
    <row r="588" spans="1:19" x14ac:dyDescent="0.25">
      <c r="A588" s="7"/>
      <c r="B588" s="7"/>
      <c r="C588" s="5"/>
      <c r="D588" s="5"/>
      <c r="S588" s="5" t="str">
        <f t="shared" si="23"/>
        <v/>
      </c>
    </row>
    <row r="589" spans="1:19" x14ac:dyDescent="0.25">
      <c r="A589" s="2"/>
      <c r="B589" s="2"/>
      <c r="C589" s="2"/>
      <c r="D589" s="2"/>
      <c r="S589" s="5" t="str">
        <f t="shared" si="23"/>
        <v/>
      </c>
    </row>
    <row r="590" spans="1:19" x14ac:dyDescent="0.25">
      <c r="A590" s="2"/>
      <c r="B590" s="2"/>
      <c r="C590" s="2"/>
      <c r="D590" s="2"/>
      <c r="S590" s="5" t="str">
        <f t="shared" si="23"/>
        <v/>
      </c>
    </row>
    <row r="591" spans="1:19" x14ac:dyDescent="0.25">
      <c r="A591" s="2"/>
      <c r="B591" s="2"/>
      <c r="C591" s="2"/>
      <c r="D591" s="2"/>
      <c r="S591" s="5" t="str">
        <f t="shared" si="23"/>
        <v/>
      </c>
    </row>
    <row r="592" spans="1:19" x14ac:dyDescent="0.25">
      <c r="A592" s="2"/>
      <c r="B592" s="2"/>
      <c r="C592" s="2"/>
      <c r="D592" s="2"/>
      <c r="S592" s="5" t="str">
        <f t="shared" si="23"/>
        <v/>
      </c>
    </row>
    <row r="593" spans="1:19" x14ac:dyDescent="0.25">
      <c r="A593" s="2"/>
      <c r="B593" s="2"/>
      <c r="C593" s="2"/>
      <c r="D593" s="2"/>
      <c r="S593" s="5" t="str">
        <f t="shared" si="23"/>
        <v/>
      </c>
    </row>
    <row r="594" spans="1:19" x14ac:dyDescent="0.25">
      <c r="A594" s="2"/>
      <c r="B594" s="2"/>
      <c r="C594" s="2"/>
      <c r="D594" s="2"/>
      <c r="S594" s="5" t="str">
        <f t="shared" si="23"/>
        <v/>
      </c>
    </row>
    <row r="595" spans="1:19" x14ac:dyDescent="0.25">
      <c r="A595" s="2"/>
      <c r="B595" s="2"/>
      <c r="C595" s="2"/>
      <c r="D595" s="2"/>
      <c r="S595" s="5" t="str">
        <f t="shared" si="23"/>
        <v/>
      </c>
    </row>
    <row r="596" spans="1:19" x14ac:dyDescent="0.25">
      <c r="A596" s="2"/>
      <c r="B596" s="2"/>
      <c r="C596" s="2"/>
      <c r="D596" s="2"/>
      <c r="S596" s="5" t="str">
        <f t="shared" si="23"/>
        <v/>
      </c>
    </row>
    <row r="597" spans="1:19" x14ac:dyDescent="0.25">
      <c r="A597" s="2"/>
      <c r="B597" s="2"/>
      <c r="C597" s="2"/>
      <c r="D597" s="2"/>
      <c r="S597" s="5" t="str">
        <f t="shared" si="23"/>
        <v/>
      </c>
    </row>
    <row r="598" spans="1:19" x14ac:dyDescent="0.25">
      <c r="A598" s="2"/>
      <c r="B598" s="2"/>
      <c r="C598" s="2"/>
      <c r="D598" s="2"/>
      <c r="S598" s="5" t="str">
        <f t="shared" si="23"/>
        <v/>
      </c>
    </row>
    <row r="599" spans="1:19" x14ac:dyDescent="0.25">
      <c r="A599" s="7"/>
      <c r="B599" s="7"/>
      <c r="C599" s="5"/>
      <c r="D599" s="5"/>
      <c r="S599" s="5" t="str">
        <f t="shared" si="23"/>
        <v/>
      </c>
    </row>
    <row r="600" spans="1:19" x14ac:dyDescent="0.25">
      <c r="A600" s="2"/>
      <c r="B600" s="2"/>
      <c r="C600" s="2"/>
      <c r="D600" s="2"/>
      <c r="S600" s="5" t="str">
        <f t="shared" si="23"/>
        <v/>
      </c>
    </row>
    <row r="601" spans="1:19" x14ac:dyDescent="0.25">
      <c r="A601" s="2"/>
      <c r="B601" s="2"/>
      <c r="C601" s="2"/>
      <c r="D601" s="2"/>
      <c r="S601" s="5" t="str">
        <f t="shared" si="23"/>
        <v/>
      </c>
    </row>
    <row r="602" spans="1:19" x14ac:dyDescent="0.25">
      <c r="A602" s="2"/>
      <c r="B602" s="2"/>
      <c r="C602" s="2"/>
      <c r="D602" s="2"/>
      <c r="S602" s="5" t="str">
        <f t="shared" si="23"/>
        <v/>
      </c>
    </row>
    <row r="603" spans="1:19" x14ac:dyDescent="0.25">
      <c r="A603" s="7"/>
      <c r="B603" s="7"/>
      <c r="C603" s="5"/>
      <c r="D603" s="5"/>
      <c r="S603" s="5" t="str">
        <f t="shared" si="23"/>
        <v/>
      </c>
    </row>
    <row r="604" spans="1:19" x14ac:dyDescent="0.25">
      <c r="A604" s="2"/>
      <c r="B604" s="2"/>
      <c r="C604" s="2"/>
      <c r="D604" s="2"/>
      <c r="S604" s="5" t="str">
        <f t="shared" si="23"/>
        <v/>
      </c>
    </row>
    <row r="605" spans="1:19" x14ac:dyDescent="0.25">
      <c r="A605" s="2"/>
      <c r="B605" s="2"/>
      <c r="C605" s="2"/>
      <c r="D605" s="2"/>
      <c r="S605" s="5" t="str">
        <f t="shared" si="23"/>
        <v/>
      </c>
    </row>
    <row r="606" spans="1:19" x14ac:dyDescent="0.25">
      <c r="A606" s="2"/>
      <c r="B606" s="2"/>
      <c r="C606" s="2"/>
      <c r="D606" s="2"/>
      <c r="S606" s="5" t="str">
        <f t="shared" si="23"/>
        <v/>
      </c>
    </row>
    <row r="607" spans="1:19" x14ac:dyDescent="0.25">
      <c r="A607" s="2"/>
      <c r="B607" s="2"/>
      <c r="C607" s="2"/>
      <c r="D607" s="2"/>
      <c r="S607" s="5" t="str">
        <f t="shared" si="23"/>
        <v/>
      </c>
    </row>
    <row r="608" spans="1:19" x14ac:dyDescent="0.25">
      <c r="A608" s="2"/>
      <c r="B608" s="2"/>
      <c r="C608" s="2"/>
      <c r="D608" s="2"/>
      <c r="S608" s="5" t="str">
        <f t="shared" si="23"/>
        <v/>
      </c>
    </row>
    <row r="609" spans="1:19" x14ac:dyDescent="0.25">
      <c r="A609" s="2"/>
      <c r="B609" s="2"/>
      <c r="C609" s="2"/>
      <c r="D609" s="2"/>
      <c r="S609" s="5" t="str">
        <f t="shared" si="23"/>
        <v/>
      </c>
    </row>
    <row r="610" spans="1:19" x14ac:dyDescent="0.25">
      <c r="A610" s="2"/>
      <c r="B610" s="2"/>
      <c r="C610" s="2"/>
      <c r="D610" s="2"/>
      <c r="S610" s="5" t="str">
        <f t="shared" si="23"/>
        <v/>
      </c>
    </row>
    <row r="611" spans="1:19" x14ac:dyDescent="0.25">
      <c r="A611" s="2"/>
      <c r="B611" s="2"/>
      <c r="C611" s="2"/>
      <c r="D611" s="2"/>
      <c r="S611" s="5" t="str">
        <f t="shared" si="23"/>
        <v/>
      </c>
    </row>
    <row r="612" spans="1:19" x14ac:dyDescent="0.25">
      <c r="A612" s="2"/>
      <c r="B612" s="2"/>
      <c r="C612" s="2"/>
      <c r="D612" s="2"/>
      <c r="S612" s="5" t="str">
        <f t="shared" si="23"/>
        <v/>
      </c>
    </row>
    <row r="613" spans="1:19" x14ac:dyDescent="0.25">
      <c r="A613" s="2"/>
      <c r="B613" s="2"/>
      <c r="C613" s="2"/>
      <c r="D613" s="2"/>
      <c r="S613" s="5" t="str">
        <f t="shared" si="23"/>
        <v/>
      </c>
    </row>
    <row r="614" spans="1:19" x14ac:dyDescent="0.25">
      <c r="A614" s="2"/>
      <c r="B614" s="2"/>
      <c r="C614" s="2"/>
      <c r="D614" s="2"/>
      <c r="S614" s="5" t="str">
        <f t="shared" si="23"/>
        <v/>
      </c>
    </row>
    <row r="615" spans="1:19" x14ac:dyDescent="0.25">
      <c r="A615" s="2"/>
      <c r="B615" s="2"/>
      <c r="C615" s="2"/>
      <c r="D615" s="2"/>
      <c r="S615" s="5" t="str">
        <f t="shared" si="23"/>
        <v/>
      </c>
    </row>
    <row r="616" spans="1:19" x14ac:dyDescent="0.25">
      <c r="A616" s="2"/>
      <c r="B616" s="2"/>
      <c r="C616" s="2"/>
      <c r="D616" s="2"/>
      <c r="S616" s="5" t="str">
        <f t="shared" si="23"/>
        <v/>
      </c>
    </row>
    <row r="617" spans="1:19" x14ac:dyDescent="0.25">
      <c r="A617" s="2"/>
      <c r="B617" s="2"/>
      <c r="C617" s="2"/>
      <c r="D617" s="2"/>
      <c r="S617" s="5" t="str">
        <f t="shared" si="23"/>
        <v/>
      </c>
    </row>
    <row r="618" spans="1:19" x14ac:dyDescent="0.25">
      <c r="A618" s="2"/>
      <c r="B618" s="2"/>
      <c r="C618" s="2"/>
      <c r="D618" s="2"/>
      <c r="S618" s="5" t="str">
        <f t="shared" si="23"/>
        <v/>
      </c>
    </row>
    <row r="619" spans="1:19" x14ac:dyDescent="0.25">
      <c r="A619" s="7"/>
      <c r="B619" s="7"/>
      <c r="C619" s="5"/>
      <c r="D619" s="5"/>
      <c r="S619" s="5" t="str">
        <f t="shared" si="23"/>
        <v/>
      </c>
    </row>
    <row r="620" spans="1:19" x14ac:dyDescent="0.25">
      <c r="A620" s="2"/>
      <c r="B620" s="2"/>
      <c r="C620" s="2"/>
      <c r="D620" s="2"/>
      <c r="S620" s="5" t="str">
        <f t="shared" si="23"/>
        <v/>
      </c>
    </row>
    <row r="621" spans="1:19" x14ac:dyDescent="0.25">
      <c r="A621" s="2"/>
      <c r="B621" s="2"/>
      <c r="C621" s="2"/>
      <c r="D621" s="2"/>
      <c r="S621" s="5" t="str">
        <f t="shared" si="23"/>
        <v/>
      </c>
    </row>
    <row r="622" spans="1:19" x14ac:dyDescent="0.25">
      <c r="A622" s="2"/>
      <c r="B622" s="2"/>
      <c r="C622" s="2"/>
      <c r="D622" s="2"/>
      <c r="S622" s="5" t="str">
        <f t="shared" si="23"/>
        <v/>
      </c>
    </row>
    <row r="623" spans="1:19" x14ac:dyDescent="0.25">
      <c r="A623" s="2"/>
      <c r="B623" s="2"/>
      <c r="C623" s="2"/>
      <c r="D623" s="2"/>
      <c r="S623" s="5" t="str">
        <f t="shared" si="23"/>
        <v/>
      </c>
    </row>
    <row r="624" spans="1:19" x14ac:dyDescent="0.25">
      <c r="A624" s="2"/>
      <c r="B624" s="2"/>
      <c r="C624" s="2"/>
      <c r="D624" s="2"/>
      <c r="S624" s="5" t="str">
        <f t="shared" si="23"/>
        <v/>
      </c>
    </row>
    <row r="625" spans="1:19" x14ac:dyDescent="0.25">
      <c r="A625" s="2"/>
      <c r="B625" s="2"/>
      <c r="C625" s="2"/>
      <c r="D625" s="2"/>
      <c r="S625" s="5" t="str">
        <f t="shared" si="23"/>
        <v/>
      </c>
    </row>
    <row r="626" spans="1:19" x14ac:dyDescent="0.25">
      <c r="A626" s="2"/>
      <c r="B626" s="2"/>
      <c r="C626" s="2"/>
      <c r="D626" s="2"/>
      <c r="S626" s="5" t="str">
        <f t="shared" si="23"/>
        <v/>
      </c>
    </row>
    <row r="627" spans="1:19" x14ac:dyDescent="0.25">
      <c r="A627" s="2"/>
      <c r="B627" s="2"/>
      <c r="C627" s="2"/>
      <c r="D627" s="2"/>
      <c r="S627" s="5" t="str">
        <f t="shared" si="23"/>
        <v/>
      </c>
    </row>
    <row r="628" spans="1:19" x14ac:dyDescent="0.25">
      <c r="A628" s="2"/>
      <c r="B628" s="2"/>
      <c r="C628" s="2"/>
      <c r="D628" s="2"/>
      <c r="S628" s="5" t="str">
        <f t="shared" si="23"/>
        <v/>
      </c>
    </row>
    <row r="629" spans="1:19" x14ac:dyDescent="0.25">
      <c r="A629" s="2"/>
      <c r="B629" s="2"/>
      <c r="C629" s="2"/>
      <c r="D629" s="2"/>
      <c r="S629" s="5" t="str">
        <f t="shared" si="23"/>
        <v/>
      </c>
    </row>
    <row r="630" spans="1:19" x14ac:dyDescent="0.25">
      <c r="A630" s="2"/>
      <c r="B630" s="2"/>
      <c r="C630" s="2"/>
      <c r="D630" s="2"/>
      <c r="S630" s="5" t="str">
        <f t="shared" si="23"/>
        <v/>
      </c>
    </row>
    <row r="631" spans="1:19" x14ac:dyDescent="0.25">
      <c r="A631" s="2"/>
      <c r="B631" s="2"/>
      <c r="C631" s="2"/>
      <c r="D631" s="2"/>
      <c r="S631" s="5" t="str">
        <f t="shared" si="23"/>
        <v/>
      </c>
    </row>
    <row r="632" spans="1:19" x14ac:dyDescent="0.25">
      <c r="A632" s="2"/>
      <c r="B632" s="2"/>
      <c r="C632" s="2"/>
      <c r="D632" s="2"/>
      <c r="S632" s="5" t="str">
        <f t="shared" si="23"/>
        <v/>
      </c>
    </row>
    <row r="633" spans="1:19" x14ac:dyDescent="0.25">
      <c r="A633" s="2"/>
      <c r="B633" s="2"/>
      <c r="C633" s="2"/>
      <c r="D633" s="2"/>
      <c r="S633" s="5" t="str">
        <f t="shared" si="23"/>
        <v/>
      </c>
    </row>
    <row r="634" spans="1:19" x14ac:dyDescent="0.25">
      <c r="A634" s="7"/>
      <c r="B634" s="7"/>
      <c r="C634" s="5"/>
      <c r="D634" s="5"/>
      <c r="S634" s="5" t="str">
        <f t="shared" si="23"/>
        <v/>
      </c>
    </row>
    <row r="635" spans="1:19" x14ac:dyDescent="0.25">
      <c r="A635" s="2"/>
      <c r="B635" s="2"/>
      <c r="C635" s="2"/>
      <c r="D635" s="2"/>
      <c r="S635" s="5" t="str">
        <f t="shared" si="23"/>
        <v/>
      </c>
    </row>
    <row r="636" spans="1:19" x14ac:dyDescent="0.25">
      <c r="A636" s="2"/>
      <c r="B636" s="2"/>
      <c r="C636" s="2"/>
      <c r="D636" s="2"/>
      <c r="S636" s="5" t="str">
        <f t="shared" si="23"/>
        <v/>
      </c>
    </row>
    <row r="637" spans="1:19" x14ac:dyDescent="0.25">
      <c r="A637" s="2"/>
      <c r="B637" s="2"/>
      <c r="C637" s="2"/>
      <c r="D637" s="2"/>
      <c r="S637" s="5" t="str">
        <f t="shared" si="23"/>
        <v/>
      </c>
    </row>
    <row r="638" spans="1:19" x14ac:dyDescent="0.25">
      <c r="A638" s="2"/>
      <c r="B638" s="2"/>
      <c r="C638" s="2"/>
      <c r="D638" s="2"/>
      <c r="S638" s="5" t="str">
        <f t="shared" si="23"/>
        <v/>
      </c>
    </row>
    <row r="639" spans="1:19" x14ac:dyDescent="0.25">
      <c r="A639" s="2"/>
      <c r="B639" s="2"/>
      <c r="C639" s="2"/>
      <c r="D639" s="2"/>
      <c r="S639" s="5" t="str">
        <f t="shared" si="23"/>
        <v/>
      </c>
    </row>
    <row r="640" spans="1:19" x14ac:dyDescent="0.25">
      <c r="A640" s="2"/>
      <c r="B640" s="2"/>
      <c r="C640" s="2"/>
      <c r="D640" s="2"/>
      <c r="S640" s="5" t="str">
        <f t="shared" si="23"/>
        <v/>
      </c>
    </row>
    <row r="641" spans="1:19" x14ac:dyDescent="0.25">
      <c r="A641" s="2"/>
      <c r="B641" s="2"/>
      <c r="C641" s="2"/>
      <c r="D641" s="2"/>
      <c r="S641" s="5" t="str">
        <f t="shared" si="23"/>
        <v/>
      </c>
    </row>
    <row r="642" spans="1:19" x14ac:dyDescent="0.25">
      <c r="A642" s="2"/>
      <c r="B642" s="2"/>
      <c r="C642" s="2"/>
      <c r="D642" s="2"/>
      <c r="S642" s="5" t="str">
        <f t="shared" si="23"/>
        <v/>
      </c>
    </row>
    <row r="643" spans="1:19" x14ac:dyDescent="0.25">
      <c r="A643" s="2"/>
      <c r="B643" s="2"/>
      <c r="C643" s="2"/>
      <c r="D643" s="2"/>
      <c r="S643" s="5" t="str">
        <f t="shared" ref="S643:S706" si="24">MID(D643,11,255)</f>
        <v/>
      </c>
    </row>
    <row r="644" spans="1:19" x14ac:dyDescent="0.25">
      <c r="A644" s="2"/>
      <c r="B644" s="2"/>
      <c r="C644" s="2"/>
      <c r="D644" s="2"/>
      <c r="S644" s="5" t="str">
        <f t="shared" si="24"/>
        <v/>
      </c>
    </row>
    <row r="645" spans="1:19" x14ac:dyDescent="0.25">
      <c r="A645" s="2"/>
      <c r="B645" s="2"/>
      <c r="C645" s="2"/>
      <c r="D645" s="2"/>
      <c r="S645" s="5" t="str">
        <f t="shared" si="24"/>
        <v/>
      </c>
    </row>
    <row r="646" spans="1:19" x14ac:dyDescent="0.25">
      <c r="A646" s="2"/>
      <c r="B646" s="2"/>
      <c r="C646" s="2"/>
      <c r="D646" s="2"/>
      <c r="S646" s="5" t="str">
        <f t="shared" si="24"/>
        <v/>
      </c>
    </row>
    <row r="647" spans="1:19" x14ac:dyDescent="0.25">
      <c r="A647" s="2"/>
      <c r="B647" s="2"/>
      <c r="C647" s="2"/>
      <c r="D647" s="2"/>
      <c r="S647" s="5" t="str">
        <f t="shared" si="24"/>
        <v/>
      </c>
    </row>
    <row r="648" spans="1:19" x14ac:dyDescent="0.25">
      <c r="A648" s="2"/>
      <c r="B648" s="2"/>
      <c r="C648" s="2"/>
      <c r="D648" s="2"/>
      <c r="S648" s="5" t="str">
        <f t="shared" si="24"/>
        <v/>
      </c>
    </row>
    <row r="649" spans="1:19" x14ac:dyDescent="0.25">
      <c r="A649" s="2"/>
      <c r="B649" s="2"/>
      <c r="C649" s="2"/>
      <c r="D649" s="2"/>
      <c r="S649" s="5" t="str">
        <f t="shared" si="24"/>
        <v/>
      </c>
    </row>
    <row r="650" spans="1:19" x14ac:dyDescent="0.25">
      <c r="A650" s="2"/>
      <c r="B650" s="2"/>
      <c r="C650" s="2"/>
      <c r="D650" s="2"/>
      <c r="S650" s="5" t="str">
        <f t="shared" si="24"/>
        <v/>
      </c>
    </row>
    <row r="651" spans="1:19" x14ac:dyDescent="0.25">
      <c r="A651" s="2"/>
      <c r="B651" s="2"/>
      <c r="C651" s="2"/>
      <c r="D651" s="2"/>
      <c r="S651" s="5" t="str">
        <f t="shared" si="24"/>
        <v/>
      </c>
    </row>
    <row r="652" spans="1:19" x14ac:dyDescent="0.25">
      <c r="A652" s="2"/>
      <c r="B652" s="2"/>
      <c r="C652" s="2"/>
      <c r="D652" s="2"/>
      <c r="S652" s="5" t="str">
        <f t="shared" si="24"/>
        <v/>
      </c>
    </row>
    <row r="653" spans="1:19" x14ac:dyDescent="0.25">
      <c r="A653" s="2"/>
      <c r="B653" s="2"/>
      <c r="C653" s="2"/>
      <c r="D653" s="2"/>
      <c r="S653" s="5" t="str">
        <f t="shared" si="24"/>
        <v/>
      </c>
    </row>
    <row r="654" spans="1:19" x14ac:dyDescent="0.25">
      <c r="A654" s="2"/>
      <c r="B654" s="2"/>
      <c r="C654" s="2"/>
      <c r="D654" s="2"/>
      <c r="S654" s="5" t="str">
        <f t="shared" si="24"/>
        <v/>
      </c>
    </row>
    <row r="655" spans="1:19" x14ac:dyDescent="0.25">
      <c r="A655" s="2"/>
      <c r="B655" s="2"/>
      <c r="C655" s="2"/>
      <c r="D655" s="2"/>
      <c r="S655" s="5" t="str">
        <f t="shared" si="24"/>
        <v/>
      </c>
    </row>
    <row r="656" spans="1:19" x14ac:dyDescent="0.25">
      <c r="A656" s="2"/>
      <c r="B656" s="2"/>
      <c r="C656" s="2"/>
      <c r="D656" s="2"/>
      <c r="S656" s="5" t="str">
        <f t="shared" si="24"/>
        <v/>
      </c>
    </row>
    <row r="657" spans="1:19" x14ac:dyDescent="0.25">
      <c r="A657" s="2"/>
      <c r="B657" s="2"/>
      <c r="C657" s="2"/>
      <c r="D657" s="2"/>
      <c r="S657" s="5" t="str">
        <f t="shared" si="24"/>
        <v/>
      </c>
    </row>
    <row r="658" spans="1:19" x14ac:dyDescent="0.25">
      <c r="A658" s="2"/>
      <c r="B658" s="2"/>
      <c r="C658" s="2"/>
      <c r="D658" s="2"/>
      <c r="S658" s="5" t="str">
        <f t="shared" si="24"/>
        <v/>
      </c>
    </row>
    <row r="659" spans="1:19" x14ac:dyDescent="0.25">
      <c r="A659" s="2"/>
      <c r="B659" s="2"/>
      <c r="C659" s="2"/>
      <c r="D659" s="2"/>
      <c r="S659" s="5" t="str">
        <f t="shared" si="24"/>
        <v/>
      </c>
    </row>
    <row r="660" spans="1:19" x14ac:dyDescent="0.25">
      <c r="A660" s="7"/>
      <c r="B660" s="7"/>
      <c r="C660" s="5"/>
      <c r="D660" s="5"/>
      <c r="S660" s="5" t="str">
        <f t="shared" si="24"/>
        <v/>
      </c>
    </row>
    <row r="661" spans="1:19" x14ac:dyDescent="0.25">
      <c r="A661" s="2"/>
      <c r="B661" s="2"/>
      <c r="C661" s="2"/>
      <c r="D661" s="2"/>
      <c r="S661" s="5" t="str">
        <f t="shared" si="24"/>
        <v/>
      </c>
    </row>
    <row r="662" spans="1:19" x14ac:dyDescent="0.25">
      <c r="A662" s="2"/>
      <c r="B662" s="2"/>
      <c r="C662" s="2"/>
      <c r="D662" s="2"/>
      <c r="S662" s="5" t="str">
        <f t="shared" si="24"/>
        <v/>
      </c>
    </row>
    <row r="663" spans="1:19" x14ac:dyDescent="0.25">
      <c r="A663" s="2"/>
      <c r="B663" s="2"/>
      <c r="C663" s="2"/>
      <c r="D663" s="2"/>
      <c r="S663" s="5" t="str">
        <f t="shared" si="24"/>
        <v/>
      </c>
    </row>
    <row r="664" spans="1:19" x14ac:dyDescent="0.25">
      <c r="A664" s="2"/>
      <c r="B664" s="2"/>
      <c r="C664" s="2"/>
      <c r="D664" s="2"/>
      <c r="S664" s="5" t="str">
        <f t="shared" si="24"/>
        <v/>
      </c>
    </row>
    <row r="665" spans="1:19" x14ac:dyDescent="0.25">
      <c r="A665" s="2"/>
      <c r="B665" s="2"/>
      <c r="C665" s="2"/>
      <c r="D665" s="2"/>
      <c r="S665" s="5" t="str">
        <f t="shared" si="24"/>
        <v/>
      </c>
    </row>
    <row r="666" spans="1:19" x14ac:dyDescent="0.25">
      <c r="A666" s="2"/>
      <c r="B666" s="2"/>
      <c r="C666" s="2"/>
      <c r="D666" s="2"/>
      <c r="S666" s="5" t="str">
        <f t="shared" si="24"/>
        <v/>
      </c>
    </row>
    <row r="667" spans="1:19" x14ac:dyDescent="0.25">
      <c r="A667" s="2"/>
      <c r="B667" s="2"/>
      <c r="C667" s="2"/>
      <c r="D667" s="2"/>
      <c r="S667" s="5" t="str">
        <f t="shared" si="24"/>
        <v/>
      </c>
    </row>
    <row r="668" spans="1:19" x14ac:dyDescent="0.25">
      <c r="A668" s="2"/>
      <c r="B668" s="2"/>
      <c r="C668" s="2"/>
      <c r="D668" s="2"/>
      <c r="S668" s="5" t="str">
        <f t="shared" si="24"/>
        <v/>
      </c>
    </row>
    <row r="669" spans="1:19" x14ac:dyDescent="0.25">
      <c r="A669" s="2"/>
      <c r="B669" s="2"/>
      <c r="C669" s="2"/>
      <c r="D669" s="2"/>
      <c r="S669" s="5" t="str">
        <f t="shared" si="24"/>
        <v/>
      </c>
    </row>
    <row r="670" spans="1:19" x14ac:dyDescent="0.25">
      <c r="A670" s="2"/>
      <c r="B670" s="2"/>
      <c r="C670" s="2"/>
      <c r="D670" s="2"/>
      <c r="S670" s="5" t="str">
        <f t="shared" si="24"/>
        <v/>
      </c>
    </row>
    <row r="671" spans="1:19" x14ac:dyDescent="0.25">
      <c r="A671" s="2"/>
      <c r="B671" s="2"/>
      <c r="C671" s="2"/>
      <c r="D671" s="2"/>
      <c r="S671" s="5" t="str">
        <f t="shared" si="24"/>
        <v/>
      </c>
    </row>
    <row r="672" spans="1:19" x14ac:dyDescent="0.25">
      <c r="A672" s="2"/>
      <c r="B672" s="2"/>
      <c r="C672" s="2"/>
      <c r="D672" s="2"/>
      <c r="S672" s="5" t="str">
        <f t="shared" si="24"/>
        <v/>
      </c>
    </row>
    <row r="673" spans="1:19" x14ac:dyDescent="0.25">
      <c r="A673" s="2"/>
      <c r="B673" s="2"/>
      <c r="C673" s="2"/>
      <c r="D673" s="2"/>
      <c r="S673" s="5" t="str">
        <f t="shared" si="24"/>
        <v/>
      </c>
    </row>
    <row r="674" spans="1:19" x14ac:dyDescent="0.25">
      <c r="A674" s="2"/>
      <c r="B674" s="2"/>
      <c r="C674" s="2"/>
      <c r="D674" s="2"/>
      <c r="S674" s="5" t="str">
        <f t="shared" si="24"/>
        <v/>
      </c>
    </row>
    <row r="675" spans="1:19" x14ac:dyDescent="0.25">
      <c r="A675" s="2"/>
      <c r="B675" s="2"/>
      <c r="C675" s="2"/>
      <c r="D675" s="2"/>
      <c r="S675" s="5" t="str">
        <f t="shared" si="24"/>
        <v/>
      </c>
    </row>
    <row r="676" spans="1:19" x14ac:dyDescent="0.25">
      <c r="A676" s="2"/>
      <c r="B676" s="2"/>
      <c r="C676" s="2"/>
      <c r="D676" s="2"/>
      <c r="S676" s="5" t="str">
        <f t="shared" si="24"/>
        <v/>
      </c>
    </row>
    <row r="677" spans="1:19" x14ac:dyDescent="0.25">
      <c r="A677" s="2"/>
      <c r="B677" s="2"/>
      <c r="C677" s="2"/>
      <c r="D677" s="2"/>
      <c r="S677" s="5" t="str">
        <f t="shared" si="24"/>
        <v/>
      </c>
    </row>
    <row r="678" spans="1:19" x14ac:dyDescent="0.25">
      <c r="A678" s="7"/>
      <c r="B678" s="7"/>
      <c r="C678" s="5"/>
      <c r="D678" s="5"/>
      <c r="S678" s="5" t="str">
        <f t="shared" si="24"/>
        <v/>
      </c>
    </row>
    <row r="679" spans="1:19" x14ac:dyDescent="0.25">
      <c r="A679" s="5"/>
      <c r="B679" s="2"/>
      <c r="C679" s="2"/>
      <c r="D679" s="2"/>
      <c r="S679" s="5" t="str">
        <f t="shared" si="24"/>
        <v/>
      </c>
    </row>
    <row r="680" spans="1:19" x14ac:dyDescent="0.25">
      <c r="A680" s="5"/>
      <c r="B680" s="2"/>
      <c r="C680" s="2"/>
      <c r="D680" s="2"/>
      <c r="S680" s="5" t="str">
        <f t="shared" si="24"/>
        <v/>
      </c>
    </row>
    <row r="681" spans="1:19" x14ac:dyDescent="0.25">
      <c r="A681" s="5"/>
      <c r="B681" s="2"/>
      <c r="C681" s="2"/>
      <c r="D681" s="2"/>
      <c r="S681" s="5" t="str">
        <f t="shared" si="24"/>
        <v/>
      </c>
    </row>
    <row r="682" spans="1:19" x14ac:dyDescent="0.25">
      <c r="A682" s="5"/>
      <c r="B682" s="2"/>
      <c r="C682" s="2"/>
      <c r="D682" s="2"/>
      <c r="S682" s="5" t="str">
        <f t="shared" si="24"/>
        <v/>
      </c>
    </row>
    <row r="683" spans="1:19" x14ac:dyDescent="0.25">
      <c r="A683" s="5"/>
      <c r="B683" s="2"/>
      <c r="C683" s="2"/>
      <c r="D683" s="2"/>
      <c r="S683" s="5" t="str">
        <f t="shared" si="24"/>
        <v/>
      </c>
    </row>
    <row r="684" spans="1:19" x14ac:dyDescent="0.25">
      <c r="A684" s="5"/>
      <c r="B684" s="2"/>
      <c r="C684" s="2"/>
      <c r="D684" s="2"/>
      <c r="S684" s="5" t="str">
        <f t="shared" si="24"/>
        <v/>
      </c>
    </row>
    <row r="685" spans="1:19" x14ac:dyDescent="0.25">
      <c r="A685" s="5"/>
      <c r="B685" s="2"/>
      <c r="C685" s="2"/>
      <c r="D685" s="2"/>
      <c r="S685" s="5" t="str">
        <f t="shared" si="24"/>
        <v/>
      </c>
    </row>
    <row r="686" spans="1:19" x14ac:dyDescent="0.25">
      <c r="A686" s="5"/>
      <c r="B686" s="2"/>
      <c r="C686" s="2"/>
      <c r="D686" s="2"/>
      <c r="S686" s="5" t="str">
        <f t="shared" si="24"/>
        <v/>
      </c>
    </row>
    <row r="687" spans="1:19" x14ac:dyDescent="0.25">
      <c r="A687" s="5"/>
      <c r="B687" s="2"/>
      <c r="C687" s="2"/>
      <c r="D687" s="2"/>
      <c r="S687" s="5" t="str">
        <f t="shared" si="24"/>
        <v/>
      </c>
    </row>
    <row r="688" spans="1:19" x14ac:dyDescent="0.25">
      <c r="A688" s="5"/>
      <c r="B688" s="2"/>
      <c r="C688" s="2"/>
      <c r="D688" s="2"/>
      <c r="S688" s="5" t="str">
        <f t="shared" si="24"/>
        <v/>
      </c>
    </row>
    <row r="689" spans="1:19" x14ac:dyDescent="0.25">
      <c r="A689" s="5"/>
      <c r="B689" s="2"/>
      <c r="C689" s="2"/>
      <c r="D689" s="2"/>
      <c r="S689" s="5" t="str">
        <f t="shared" si="24"/>
        <v/>
      </c>
    </row>
    <row r="690" spans="1:19" x14ac:dyDescent="0.25">
      <c r="A690" s="5"/>
      <c r="B690" s="2"/>
      <c r="C690" s="2"/>
      <c r="D690" s="2"/>
      <c r="S690" s="5" t="str">
        <f t="shared" si="24"/>
        <v/>
      </c>
    </row>
    <row r="691" spans="1:19" x14ac:dyDescent="0.25">
      <c r="A691" s="5"/>
      <c r="B691" s="2"/>
      <c r="C691" s="2"/>
      <c r="D691" s="2"/>
      <c r="S691" s="5" t="str">
        <f t="shared" si="24"/>
        <v/>
      </c>
    </row>
    <row r="692" spans="1:19" x14ac:dyDescent="0.25">
      <c r="A692" s="5"/>
      <c r="B692" s="2"/>
      <c r="C692" s="2"/>
      <c r="D692" s="2"/>
      <c r="S692" s="5" t="str">
        <f t="shared" si="24"/>
        <v/>
      </c>
    </row>
    <row r="693" spans="1:19" x14ac:dyDescent="0.25">
      <c r="A693" s="5"/>
      <c r="B693" s="2"/>
      <c r="C693" s="2"/>
      <c r="D693" s="2"/>
      <c r="S693" s="5" t="str">
        <f t="shared" si="24"/>
        <v/>
      </c>
    </row>
    <row r="694" spans="1:19" x14ac:dyDescent="0.25">
      <c r="A694" s="7"/>
      <c r="B694" s="7"/>
      <c r="C694" s="5"/>
      <c r="D694" s="5"/>
      <c r="S694" s="5" t="str">
        <f t="shared" si="24"/>
        <v/>
      </c>
    </row>
    <row r="695" spans="1:19" x14ac:dyDescent="0.25">
      <c r="A695" s="5"/>
      <c r="B695" s="2"/>
      <c r="C695" s="2"/>
      <c r="D695" s="2"/>
      <c r="S695" s="5" t="str">
        <f t="shared" si="24"/>
        <v/>
      </c>
    </row>
    <row r="696" spans="1:19" x14ac:dyDescent="0.25">
      <c r="A696" s="5"/>
      <c r="B696" s="2"/>
      <c r="C696" s="2"/>
      <c r="D696" s="2"/>
      <c r="S696" s="5" t="str">
        <f t="shared" si="24"/>
        <v/>
      </c>
    </row>
    <row r="697" spans="1:19" x14ac:dyDescent="0.25">
      <c r="A697" s="5"/>
      <c r="B697" s="2"/>
      <c r="C697" s="2"/>
      <c r="D697" s="2"/>
      <c r="S697" s="5" t="str">
        <f t="shared" si="24"/>
        <v/>
      </c>
    </row>
    <row r="698" spans="1:19" x14ac:dyDescent="0.25">
      <c r="A698" s="5"/>
      <c r="B698" s="2"/>
      <c r="C698" s="2"/>
      <c r="D698" s="2"/>
      <c r="S698" s="5" t="str">
        <f t="shared" si="24"/>
        <v/>
      </c>
    </row>
    <row r="699" spans="1:19" x14ac:dyDescent="0.25">
      <c r="A699" s="5"/>
      <c r="B699" s="2"/>
      <c r="C699" s="2"/>
      <c r="D699" s="2"/>
      <c r="S699" s="5" t="str">
        <f t="shared" si="24"/>
        <v/>
      </c>
    </row>
    <row r="700" spans="1:19" x14ac:dyDescent="0.25">
      <c r="A700" s="5"/>
      <c r="B700" s="2"/>
      <c r="C700" s="2"/>
      <c r="D700" s="2"/>
      <c r="S700" s="5" t="str">
        <f t="shared" si="24"/>
        <v/>
      </c>
    </row>
    <row r="701" spans="1:19" x14ac:dyDescent="0.25">
      <c r="A701" s="5"/>
      <c r="B701" s="2"/>
      <c r="C701" s="2"/>
      <c r="D701" s="2"/>
      <c r="S701" s="5" t="str">
        <f t="shared" si="24"/>
        <v/>
      </c>
    </row>
    <row r="702" spans="1:19" x14ac:dyDescent="0.25">
      <c r="A702" s="5"/>
      <c r="B702" s="2"/>
      <c r="C702" s="2"/>
      <c r="D702" s="2"/>
      <c r="S702" s="5" t="str">
        <f t="shared" si="24"/>
        <v/>
      </c>
    </row>
    <row r="703" spans="1:19" x14ac:dyDescent="0.25">
      <c r="A703" s="5"/>
      <c r="B703" s="2"/>
      <c r="C703" s="2"/>
      <c r="D703" s="2"/>
      <c r="S703" s="5" t="str">
        <f t="shared" si="24"/>
        <v/>
      </c>
    </row>
    <row r="704" spans="1:19" x14ac:dyDescent="0.25">
      <c r="A704" s="5"/>
      <c r="B704" s="2"/>
      <c r="C704" s="2"/>
      <c r="D704" s="2"/>
      <c r="S704" s="5" t="str">
        <f t="shared" si="24"/>
        <v/>
      </c>
    </row>
    <row r="705" spans="1:19" x14ac:dyDescent="0.25">
      <c r="A705" s="5"/>
      <c r="B705" s="2"/>
      <c r="C705" s="2"/>
      <c r="D705" s="2"/>
      <c r="S705" s="5" t="str">
        <f t="shared" si="24"/>
        <v/>
      </c>
    </row>
    <row r="706" spans="1:19" x14ac:dyDescent="0.25">
      <c r="A706" s="5"/>
      <c r="B706" s="2"/>
      <c r="C706" s="2"/>
      <c r="D706" s="2"/>
      <c r="S706" s="5" t="str">
        <f t="shared" si="24"/>
        <v/>
      </c>
    </row>
    <row r="707" spans="1:19" x14ac:dyDescent="0.25">
      <c r="A707" s="5"/>
      <c r="B707" s="2"/>
      <c r="C707" s="2"/>
      <c r="D707" s="2"/>
      <c r="S707" s="5" t="str">
        <f t="shared" ref="S707:S770" si="25">MID(D707,11,255)</f>
        <v/>
      </c>
    </row>
    <row r="708" spans="1:19" x14ac:dyDescent="0.25">
      <c r="A708" s="5"/>
      <c r="B708" s="2"/>
      <c r="C708" s="2"/>
      <c r="D708" s="2"/>
      <c r="S708" s="5" t="str">
        <f t="shared" si="25"/>
        <v/>
      </c>
    </row>
    <row r="709" spans="1:19" x14ac:dyDescent="0.25">
      <c r="A709" s="5"/>
      <c r="B709" s="2"/>
      <c r="C709" s="2"/>
      <c r="D709" s="2"/>
      <c r="S709" s="5" t="str">
        <f t="shared" si="25"/>
        <v/>
      </c>
    </row>
    <row r="710" spans="1:19" x14ac:dyDescent="0.25">
      <c r="A710" s="5"/>
      <c r="B710" s="2"/>
      <c r="C710" s="2"/>
      <c r="D710" s="2"/>
      <c r="S710" s="5" t="str">
        <f t="shared" si="25"/>
        <v/>
      </c>
    </row>
    <row r="711" spans="1:19" x14ac:dyDescent="0.25">
      <c r="A711" s="5"/>
      <c r="B711" s="2"/>
      <c r="C711" s="2"/>
      <c r="D711" s="2"/>
      <c r="S711" s="5" t="str">
        <f t="shared" si="25"/>
        <v/>
      </c>
    </row>
    <row r="712" spans="1:19" x14ac:dyDescent="0.25">
      <c r="A712" s="7"/>
      <c r="B712" s="7"/>
      <c r="C712" s="5"/>
      <c r="D712" s="5"/>
      <c r="S712" s="5" t="str">
        <f t="shared" si="25"/>
        <v/>
      </c>
    </row>
    <row r="713" spans="1:19" x14ac:dyDescent="0.25">
      <c r="A713" s="5"/>
      <c r="B713" s="2"/>
      <c r="C713" s="2"/>
      <c r="D713" s="2"/>
      <c r="S713" s="5" t="str">
        <f t="shared" si="25"/>
        <v/>
      </c>
    </row>
    <row r="714" spans="1:19" x14ac:dyDescent="0.25">
      <c r="A714" s="5"/>
      <c r="B714" s="2"/>
      <c r="C714" s="2"/>
      <c r="D714" s="2"/>
      <c r="S714" s="5" t="str">
        <f t="shared" si="25"/>
        <v/>
      </c>
    </row>
    <row r="715" spans="1:19" x14ac:dyDescent="0.25">
      <c r="A715" s="5"/>
      <c r="B715" s="2"/>
      <c r="C715" s="2"/>
      <c r="D715" s="2"/>
      <c r="S715" s="5" t="str">
        <f t="shared" si="25"/>
        <v/>
      </c>
    </row>
    <row r="716" spans="1:19" x14ac:dyDescent="0.25">
      <c r="A716" s="5"/>
      <c r="B716" s="2"/>
      <c r="C716" s="2"/>
      <c r="D716" s="2"/>
      <c r="S716" s="5" t="str">
        <f t="shared" si="25"/>
        <v/>
      </c>
    </row>
    <row r="717" spans="1:19" x14ac:dyDescent="0.25">
      <c r="A717" s="5"/>
      <c r="B717" s="2"/>
      <c r="C717" s="2"/>
      <c r="D717" s="2"/>
      <c r="S717" s="5" t="str">
        <f t="shared" si="25"/>
        <v/>
      </c>
    </row>
    <row r="718" spans="1:19" x14ac:dyDescent="0.25">
      <c r="A718" s="5"/>
      <c r="B718" s="2"/>
      <c r="C718" s="2"/>
      <c r="D718" s="2"/>
      <c r="S718" s="5" t="str">
        <f t="shared" si="25"/>
        <v/>
      </c>
    </row>
    <row r="719" spans="1:19" x14ac:dyDescent="0.25">
      <c r="A719" s="5"/>
      <c r="B719" s="2"/>
      <c r="C719" s="2"/>
      <c r="D719" s="2"/>
      <c r="S719" s="5" t="str">
        <f t="shared" si="25"/>
        <v/>
      </c>
    </row>
    <row r="720" spans="1:19" x14ac:dyDescent="0.25">
      <c r="A720" s="5"/>
      <c r="B720" s="2"/>
      <c r="C720" s="2"/>
      <c r="D720" s="2"/>
      <c r="S720" s="5" t="str">
        <f t="shared" si="25"/>
        <v/>
      </c>
    </row>
    <row r="721" spans="1:19" x14ac:dyDescent="0.25">
      <c r="A721" s="5"/>
      <c r="B721" s="2"/>
      <c r="C721" s="2"/>
      <c r="D721" s="2"/>
      <c r="S721" s="5" t="str">
        <f t="shared" si="25"/>
        <v/>
      </c>
    </row>
    <row r="722" spans="1:19" x14ac:dyDescent="0.25">
      <c r="A722" s="5"/>
      <c r="B722" s="2"/>
      <c r="C722" s="2"/>
      <c r="D722" s="2"/>
      <c r="S722" s="5" t="str">
        <f t="shared" si="25"/>
        <v/>
      </c>
    </row>
    <row r="723" spans="1:19" x14ac:dyDescent="0.25">
      <c r="A723" s="5"/>
      <c r="B723" s="2"/>
      <c r="C723" s="2"/>
      <c r="D723" s="2"/>
      <c r="S723" s="5" t="str">
        <f t="shared" si="25"/>
        <v/>
      </c>
    </row>
    <row r="724" spans="1:19" x14ac:dyDescent="0.25">
      <c r="A724" s="5"/>
      <c r="B724" s="2"/>
      <c r="C724" s="2"/>
      <c r="D724" s="2"/>
      <c r="S724" s="5" t="str">
        <f t="shared" si="25"/>
        <v/>
      </c>
    </row>
    <row r="725" spans="1:19" x14ac:dyDescent="0.25">
      <c r="A725" s="5"/>
      <c r="B725" s="2"/>
      <c r="C725" s="2"/>
      <c r="D725" s="2"/>
      <c r="S725" s="5" t="str">
        <f t="shared" si="25"/>
        <v/>
      </c>
    </row>
    <row r="726" spans="1:19" x14ac:dyDescent="0.25">
      <c r="A726" s="5"/>
      <c r="B726" s="2"/>
      <c r="C726" s="2"/>
      <c r="D726" s="2"/>
      <c r="S726" s="5" t="str">
        <f t="shared" si="25"/>
        <v/>
      </c>
    </row>
    <row r="727" spans="1:19" x14ac:dyDescent="0.25">
      <c r="A727" s="5"/>
      <c r="B727" s="2"/>
      <c r="C727" s="2"/>
      <c r="D727" s="2"/>
      <c r="S727" s="5" t="str">
        <f t="shared" si="25"/>
        <v/>
      </c>
    </row>
    <row r="728" spans="1:19" x14ac:dyDescent="0.25">
      <c r="A728" s="5"/>
      <c r="B728" s="2"/>
      <c r="C728" s="2"/>
      <c r="D728" s="2"/>
      <c r="S728" s="5" t="str">
        <f t="shared" si="25"/>
        <v/>
      </c>
    </row>
    <row r="729" spans="1:19" x14ac:dyDescent="0.25">
      <c r="A729" s="5"/>
      <c r="B729" s="2"/>
      <c r="C729" s="2"/>
      <c r="D729" s="2"/>
      <c r="S729" s="5" t="str">
        <f t="shared" si="25"/>
        <v/>
      </c>
    </row>
    <row r="730" spans="1:19" x14ac:dyDescent="0.25">
      <c r="A730" s="5"/>
      <c r="B730" s="2"/>
      <c r="C730" s="2"/>
      <c r="D730" s="2"/>
      <c r="S730" s="5" t="str">
        <f t="shared" si="25"/>
        <v/>
      </c>
    </row>
    <row r="731" spans="1:19" x14ac:dyDescent="0.25">
      <c r="A731" s="5"/>
      <c r="B731" s="2"/>
      <c r="C731" s="2"/>
      <c r="D731" s="2"/>
      <c r="S731" s="5" t="str">
        <f t="shared" si="25"/>
        <v/>
      </c>
    </row>
    <row r="732" spans="1:19" x14ac:dyDescent="0.25">
      <c r="A732" s="5"/>
      <c r="B732" s="2"/>
      <c r="C732" s="2"/>
      <c r="D732" s="2"/>
      <c r="S732" s="5" t="str">
        <f t="shared" si="25"/>
        <v/>
      </c>
    </row>
    <row r="733" spans="1:19" x14ac:dyDescent="0.25">
      <c r="A733" s="7"/>
      <c r="B733" s="7"/>
      <c r="C733" s="5"/>
      <c r="D733" s="5"/>
      <c r="S733" s="5" t="str">
        <f t="shared" si="25"/>
        <v/>
      </c>
    </row>
    <row r="734" spans="1:19" x14ac:dyDescent="0.25">
      <c r="A734" s="5"/>
      <c r="B734" s="2"/>
      <c r="C734" s="2"/>
      <c r="D734" s="2"/>
      <c r="S734" s="5" t="str">
        <f t="shared" si="25"/>
        <v/>
      </c>
    </row>
    <row r="735" spans="1:19" x14ac:dyDescent="0.25">
      <c r="A735" s="5"/>
      <c r="B735" s="2"/>
      <c r="C735" s="2"/>
      <c r="D735" s="2"/>
      <c r="S735" s="5" t="str">
        <f t="shared" si="25"/>
        <v/>
      </c>
    </row>
    <row r="736" spans="1:19" x14ac:dyDescent="0.25">
      <c r="A736" s="5"/>
      <c r="B736" s="2"/>
      <c r="C736" s="2"/>
      <c r="D736" s="2"/>
      <c r="S736" s="5" t="str">
        <f t="shared" si="25"/>
        <v/>
      </c>
    </row>
    <row r="737" spans="1:19" x14ac:dyDescent="0.25">
      <c r="A737" s="5"/>
      <c r="B737" s="2"/>
      <c r="C737" s="2"/>
      <c r="D737" s="2"/>
      <c r="S737" s="5" t="str">
        <f t="shared" si="25"/>
        <v/>
      </c>
    </row>
    <row r="738" spans="1:19" x14ac:dyDescent="0.25">
      <c r="A738" s="5"/>
      <c r="B738" s="2"/>
      <c r="C738" s="2"/>
      <c r="D738" s="2"/>
      <c r="S738" s="5" t="str">
        <f t="shared" si="25"/>
        <v/>
      </c>
    </row>
    <row r="739" spans="1:19" x14ac:dyDescent="0.25">
      <c r="A739" s="5"/>
      <c r="B739" s="2"/>
      <c r="C739" s="2"/>
      <c r="D739" s="2"/>
      <c r="S739" s="5" t="str">
        <f t="shared" si="25"/>
        <v/>
      </c>
    </row>
    <row r="740" spans="1:19" x14ac:dyDescent="0.25">
      <c r="A740" s="5"/>
      <c r="B740" s="2"/>
      <c r="C740" s="2"/>
      <c r="D740" s="2"/>
      <c r="S740" s="5" t="str">
        <f t="shared" si="25"/>
        <v/>
      </c>
    </row>
    <row r="741" spans="1:19" x14ac:dyDescent="0.25">
      <c r="A741" s="5"/>
      <c r="B741" s="2"/>
      <c r="C741" s="2"/>
      <c r="D741" s="2"/>
      <c r="S741" s="5" t="str">
        <f t="shared" si="25"/>
        <v/>
      </c>
    </row>
    <row r="742" spans="1:19" x14ac:dyDescent="0.25">
      <c r="A742" s="5"/>
      <c r="B742" s="2"/>
      <c r="C742" s="2"/>
      <c r="D742" s="2"/>
      <c r="S742" s="5" t="str">
        <f t="shared" si="25"/>
        <v/>
      </c>
    </row>
    <row r="743" spans="1:19" x14ac:dyDescent="0.25">
      <c r="A743" s="5"/>
      <c r="B743" s="2"/>
      <c r="C743" s="2"/>
      <c r="D743" s="2"/>
      <c r="S743" s="5" t="str">
        <f t="shared" si="25"/>
        <v/>
      </c>
    </row>
    <row r="744" spans="1:19" x14ac:dyDescent="0.25">
      <c r="A744" s="5"/>
      <c r="B744" s="2"/>
      <c r="C744" s="2"/>
      <c r="D744" s="2"/>
      <c r="S744" s="5" t="str">
        <f t="shared" si="25"/>
        <v/>
      </c>
    </row>
    <row r="745" spans="1:19" x14ac:dyDescent="0.25">
      <c r="A745" s="5"/>
      <c r="B745" s="2"/>
      <c r="C745" s="2"/>
      <c r="D745" s="2"/>
      <c r="S745" s="5" t="str">
        <f t="shared" si="25"/>
        <v/>
      </c>
    </row>
    <row r="746" spans="1:19" x14ac:dyDescent="0.25">
      <c r="A746" s="5"/>
      <c r="B746" s="2"/>
      <c r="C746" s="2"/>
      <c r="D746" s="2"/>
      <c r="S746" s="5" t="str">
        <f t="shared" si="25"/>
        <v/>
      </c>
    </row>
    <row r="747" spans="1:19" x14ac:dyDescent="0.25">
      <c r="A747" s="5"/>
      <c r="B747" s="2"/>
      <c r="C747" s="2"/>
      <c r="D747" s="2"/>
      <c r="S747" s="5" t="str">
        <f t="shared" si="25"/>
        <v/>
      </c>
    </row>
    <row r="748" spans="1:19" x14ac:dyDescent="0.25">
      <c r="A748" s="5"/>
      <c r="B748" s="2"/>
      <c r="C748" s="2"/>
      <c r="D748" s="2"/>
      <c r="S748" s="5" t="str">
        <f t="shared" si="25"/>
        <v/>
      </c>
    </row>
    <row r="749" spans="1:19" x14ac:dyDescent="0.25">
      <c r="A749" s="5"/>
      <c r="B749" s="2"/>
      <c r="C749" s="2"/>
      <c r="D749" s="2"/>
      <c r="S749" s="5" t="str">
        <f t="shared" si="25"/>
        <v/>
      </c>
    </row>
    <row r="750" spans="1:19" x14ac:dyDescent="0.25">
      <c r="A750" s="5"/>
      <c r="B750" s="2"/>
      <c r="C750" s="2"/>
      <c r="D750" s="2"/>
      <c r="S750" s="5" t="str">
        <f t="shared" si="25"/>
        <v/>
      </c>
    </row>
    <row r="751" spans="1:19" x14ac:dyDescent="0.25">
      <c r="A751" s="5"/>
      <c r="B751" s="2"/>
      <c r="C751" s="2"/>
      <c r="D751" s="2"/>
      <c r="S751" s="5" t="str">
        <f t="shared" si="25"/>
        <v/>
      </c>
    </row>
    <row r="752" spans="1:19" x14ac:dyDescent="0.25">
      <c r="A752" s="5"/>
      <c r="B752" s="2"/>
      <c r="C752" s="2"/>
      <c r="D752" s="2"/>
      <c r="S752" s="5" t="str">
        <f t="shared" si="25"/>
        <v/>
      </c>
    </row>
    <row r="753" spans="1:19" x14ac:dyDescent="0.25">
      <c r="A753" s="5"/>
      <c r="B753" s="2"/>
      <c r="C753" s="2"/>
      <c r="D753" s="2"/>
      <c r="S753" s="5" t="str">
        <f t="shared" si="25"/>
        <v/>
      </c>
    </row>
    <row r="754" spans="1:19" x14ac:dyDescent="0.25">
      <c r="A754" s="5"/>
      <c r="B754" s="2"/>
      <c r="C754" s="2"/>
      <c r="D754" s="2"/>
      <c r="S754" s="5" t="str">
        <f t="shared" si="25"/>
        <v/>
      </c>
    </row>
    <row r="755" spans="1:19" x14ac:dyDescent="0.25">
      <c r="A755" s="5"/>
      <c r="B755" s="2"/>
      <c r="C755" s="2"/>
      <c r="D755" s="2"/>
      <c r="S755" s="5" t="str">
        <f t="shared" si="25"/>
        <v/>
      </c>
    </row>
    <row r="756" spans="1:19" x14ac:dyDescent="0.25">
      <c r="A756" s="5"/>
      <c r="B756" s="2"/>
      <c r="C756" s="2"/>
      <c r="D756" s="2"/>
      <c r="S756" s="5" t="str">
        <f t="shared" si="25"/>
        <v/>
      </c>
    </row>
    <row r="757" spans="1:19" x14ac:dyDescent="0.25">
      <c r="A757" s="5"/>
      <c r="B757" s="2"/>
      <c r="C757" s="2"/>
      <c r="D757" s="2"/>
      <c r="S757" s="5" t="str">
        <f t="shared" si="25"/>
        <v/>
      </c>
    </row>
    <row r="758" spans="1:19" x14ac:dyDescent="0.25">
      <c r="A758" s="5"/>
      <c r="B758" s="2"/>
      <c r="C758" s="2"/>
      <c r="D758" s="2"/>
      <c r="S758" s="5" t="str">
        <f t="shared" si="25"/>
        <v/>
      </c>
    </row>
    <row r="759" spans="1:19" x14ac:dyDescent="0.25">
      <c r="A759" s="5"/>
      <c r="B759" s="2"/>
      <c r="C759" s="2"/>
      <c r="D759" s="2"/>
      <c r="S759" s="5" t="str">
        <f t="shared" si="25"/>
        <v/>
      </c>
    </row>
    <row r="760" spans="1:19" x14ac:dyDescent="0.25">
      <c r="A760" s="5"/>
      <c r="B760" s="2"/>
      <c r="C760" s="2"/>
      <c r="D760" s="2"/>
      <c r="S760" s="5" t="str">
        <f t="shared" si="25"/>
        <v/>
      </c>
    </row>
    <row r="761" spans="1:19" x14ac:dyDescent="0.25">
      <c r="A761" s="5"/>
      <c r="B761" s="2"/>
      <c r="C761" s="2"/>
      <c r="D761" s="2"/>
      <c r="S761" s="5" t="str">
        <f t="shared" si="25"/>
        <v/>
      </c>
    </row>
    <row r="762" spans="1:19" x14ac:dyDescent="0.25">
      <c r="A762" s="5"/>
      <c r="B762" s="2"/>
      <c r="C762" s="2"/>
      <c r="D762" s="2"/>
      <c r="S762" s="5" t="str">
        <f t="shared" si="25"/>
        <v/>
      </c>
    </row>
    <row r="763" spans="1:19" x14ac:dyDescent="0.25">
      <c r="A763" s="5"/>
      <c r="B763" s="2"/>
      <c r="C763" s="2"/>
      <c r="D763" s="2"/>
      <c r="S763" s="5" t="str">
        <f t="shared" si="25"/>
        <v/>
      </c>
    </row>
    <row r="764" spans="1:19" x14ac:dyDescent="0.25">
      <c r="A764" s="5"/>
      <c r="B764" s="2"/>
      <c r="C764" s="2"/>
      <c r="D764" s="2"/>
      <c r="S764" s="5" t="str">
        <f t="shared" si="25"/>
        <v/>
      </c>
    </row>
    <row r="765" spans="1:19" x14ac:dyDescent="0.25">
      <c r="A765" s="5"/>
      <c r="B765" s="2"/>
      <c r="C765" s="2"/>
      <c r="D765" s="2"/>
      <c r="S765" s="5" t="str">
        <f t="shared" si="25"/>
        <v/>
      </c>
    </row>
    <row r="766" spans="1:19" x14ac:dyDescent="0.25">
      <c r="A766" s="4"/>
      <c r="B766" s="3"/>
      <c r="C766" s="2"/>
      <c r="D766" s="2"/>
      <c r="S766" s="5" t="str">
        <f t="shared" si="25"/>
        <v/>
      </c>
    </row>
    <row r="767" spans="1:19" x14ac:dyDescent="0.25">
      <c r="A767" s="4"/>
      <c r="B767" s="3"/>
      <c r="C767" s="2"/>
      <c r="D767" s="2"/>
      <c r="S767" s="5" t="str">
        <f t="shared" si="25"/>
        <v/>
      </c>
    </row>
    <row r="768" spans="1:19" x14ac:dyDescent="0.25">
      <c r="A768" s="4"/>
      <c r="B768" s="3"/>
      <c r="C768" s="2"/>
      <c r="D768" s="2"/>
      <c r="S768" s="5" t="str">
        <f t="shared" si="25"/>
        <v/>
      </c>
    </row>
    <row r="769" spans="1:19" x14ac:dyDescent="0.25">
      <c r="A769" s="4"/>
      <c r="B769" s="3"/>
      <c r="C769" s="2"/>
      <c r="D769" s="2"/>
      <c r="S769" s="5" t="str">
        <f t="shared" si="25"/>
        <v/>
      </c>
    </row>
    <row r="770" spans="1:19" x14ac:dyDescent="0.25">
      <c r="A770" s="4"/>
      <c r="B770" s="3"/>
      <c r="C770" s="2"/>
      <c r="D770" s="2"/>
      <c r="S770" s="5" t="str">
        <f t="shared" si="25"/>
        <v/>
      </c>
    </row>
    <row r="771" spans="1:19" x14ac:dyDescent="0.25">
      <c r="A771" s="4"/>
      <c r="B771" s="3"/>
      <c r="C771" s="2"/>
      <c r="D771" s="2"/>
      <c r="S771" s="5" t="str">
        <f t="shared" ref="S771:S826" si="26">MID(D771,11,255)</f>
        <v/>
      </c>
    </row>
    <row r="772" spans="1:19" x14ac:dyDescent="0.25">
      <c r="A772" s="4"/>
      <c r="B772" s="3"/>
      <c r="C772" s="2"/>
      <c r="D772" s="2"/>
      <c r="S772" s="5" t="str">
        <f t="shared" si="26"/>
        <v/>
      </c>
    </row>
    <row r="773" spans="1:19" x14ac:dyDescent="0.25">
      <c r="A773" s="4"/>
      <c r="B773" s="3"/>
      <c r="C773" s="2"/>
      <c r="D773" s="2"/>
      <c r="S773" s="5" t="str">
        <f t="shared" si="26"/>
        <v/>
      </c>
    </row>
    <row r="774" spans="1:19" x14ac:dyDescent="0.25">
      <c r="A774" s="4"/>
      <c r="B774" s="3"/>
      <c r="C774" s="2"/>
      <c r="D774" s="2"/>
      <c r="S774" s="5" t="str">
        <f t="shared" si="26"/>
        <v/>
      </c>
    </row>
    <row r="775" spans="1:19" x14ac:dyDescent="0.25">
      <c r="A775" s="4"/>
      <c r="B775" s="3"/>
      <c r="C775" s="2"/>
      <c r="D775" s="2"/>
      <c r="S775" s="5" t="str">
        <f t="shared" si="26"/>
        <v/>
      </c>
    </row>
    <row r="776" spans="1:19" x14ac:dyDescent="0.25">
      <c r="A776" s="4"/>
      <c r="B776" s="3"/>
      <c r="C776" s="2"/>
      <c r="D776" s="2"/>
      <c r="S776" s="5" t="str">
        <f t="shared" si="26"/>
        <v/>
      </c>
    </row>
    <row r="777" spans="1:19" x14ac:dyDescent="0.25">
      <c r="A777" s="6"/>
      <c r="B777" s="6"/>
      <c r="C777" s="5"/>
      <c r="D777" s="5"/>
      <c r="S777" s="5" t="str">
        <f t="shared" si="26"/>
        <v/>
      </c>
    </row>
    <row r="778" spans="1:19" x14ac:dyDescent="0.25">
      <c r="A778" s="4"/>
      <c r="B778" s="3"/>
      <c r="C778" s="2"/>
      <c r="D778" s="2"/>
      <c r="S778" s="5" t="str">
        <f t="shared" si="26"/>
        <v/>
      </c>
    </row>
    <row r="779" spans="1:19" x14ac:dyDescent="0.25">
      <c r="A779" s="4"/>
      <c r="B779" s="3"/>
      <c r="C779" s="2"/>
      <c r="D779" s="2"/>
      <c r="S779" s="5" t="str">
        <f t="shared" si="26"/>
        <v/>
      </c>
    </row>
    <row r="780" spans="1:19" x14ac:dyDescent="0.25">
      <c r="A780" s="4"/>
      <c r="B780" s="3"/>
      <c r="C780" s="2"/>
      <c r="D780" s="2"/>
      <c r="S780" s="5" t="str">
        <f t="shared" si="26"/>
        <v/>
      </c>
    </row>
    <row r="781" spans="1:19" x14ac:dyDescent="0.25">
      <c r="A781" s="6"/>
      <c r="B781" s="6"/>
      <c r="C781" s="5"/>
      <c r="D781" s="5"/>
      <c r="S781" s="5" t="str">
        <f t="shared" si="26"/>
        <v/>
      </c>
    </row>
    <row r="782" spans="1:19" x14ac:dyDescent="0.25">
      <c r="A782" s="4"/>
      <c r="B782" s="3"/>
      <c r="C782" s="2"/>
      <c r="D782" s="2"/>
      <c r="S782" s="5" t="str">
        <f t="shared" si="26"/>
        <v/>
      </c>
    </row>
    <row r="783" spans="1:19" x14ac:dyDescent="0.25">
      <c r="A783" s="4"/>
      <c r="B783" s="3"/>
      <c r="C783" s="2"/>
      <c r="D783" s="2"/>
      <c r="S783" s="5" t="str">
        <f t="shared" si="26"/>
        <v/>
      </c>
    </row>
    <row r="784" spans="1:19" x14ac:dyDescent="0.25">
      <c r="A784" s="4"/>
      <c r="B784" s="3"/>
      <c r="C784" s="2"/>
      <c r="D784" s="2"/>
      <c r="S784" s="5" t="str">
        <f t="shared" si="26"/>
        <v/>
      </c>
    </row>
    <row r="785" spans="1:19" x14ac:dyDescent="0.25">
      <c r="A785" s="4"/>
      <c r="B785" s="3"/>
      <c r="C785" s="2"/>
      <c r="D785" s="2"/>
      <c r="S785" s="5" t="str">
        <f t="shared" si="26"/>
        <v/>
      </c>
    </row>
    <row r="786" spans="1:19" x14ac:dyDescent="0.25">
      <c r="A786" s="4"/>
      <c r="B786" s="3"/>
      <c r="C786" s="2"/>
      <c r="D786" s="2"/>
      <c r="S786" s="5" t="str">
        <f t="shared" si="26"/>
        <v/>
      </c>
    </row>
    <row r="787" spans="1:19" x14ac:dyDescent="0.25">
      <c r="A787" s="4"/>
      <c r="B787" s="3"/>
      <c r="C787" s="2"/>
      <c r="D787" s="2"/>
      <c r="S787" s="5" t="str">
        <f t="shared" si="26"/>
        <v/>
      </c>
    </row>
    <row r="788" spans="1:19" x14ac:dyDescent="0.25">
      <c r="A788" s="4"/>
      <c r="B788" s="3"/>
      <c r="C788" s="2"/>
      <c r="D788" s="2"/>
      <c r="S788" s="5" t="str">
        <f t="shared" si="26"/>
        <v/>
      </c>
    </row>
    <row r="789" spans="1:19" x14ac:dyDescent="0.25">
      <c r="A789" s="4"/>
      <c r="B789" s="3"/>
      <c r="C789" s="2"/>
      <c r="D789" s="2"/>
      <c r="S789" s="5" t="str">
        <f t="shared" si="26"/>
        <v/>
      </c>
    </row>
    <row r="790" spans="1:19" x14ac:dyDescent="0.25">
      <c r="A790" s="4"/>
      <c r="B790" s="3"/>
      <c r="C790" s="2"/>
      <c r="D790" s="2"/>
      <c r="S790" s="5" t="str">
        <f t="shared" si="26"/>
        <v/>
      </c>
    </row>
    <row r="791" spans="1:19" x14ac:dyDescent="0.25">
      <c r="A791" s="4"/>
      <c r="B791" s="3"/>
      <c r="C791" s="2"/>
      <c r="D791" s="2"/>
      <c r="S791" s="5" t="str">
        <f t="shared" si="26"/>
        <v/>
      </c>
    </row>
    <row r="792" spans="1:19" x14ac:dyDescent="0.25">
      <c r="A792" s="4"/>
      <c r="B792" s="3"/>
      <c r="C792" s="2"/>
      <c r="D792" s="2"/>
      <c r="S792" s="5" t="str">
        <f t="shared" si="26"/>
        <v/>
      </c>
    </row>
    <row r="793" spans="1:19" x14ac:dyDescent="0.25">
      <c r="A793" s="4"/>
      <c r="B793" s="3"/>
      <c r="C793" s="2"/>
      <c r="D793" s="2"/>
      <c r="S793" s="5" t="str">
        <f t="shared" si="26"/>
        <v/>
      </c>
    </row>
    <row r="794" spans="1:19" x14ac:dyDescent="0.25">
      <c r="A794" s="4"/>
      <c r="B794" s="3"/>
      <c r="C794" s="2"/>
      <c r="D794" s="2"/>
      <c r="S794" s="5" t="str">
        <f t="shared" si="26"/>
        <v/>
      </c>
    </row>
    <row r="795" spans="1:19" x14ac:dyDescent="0.25">
      <c r="A795" s="4"/>
      <c r="B795" s="3"/>
      <c r="C795" s="2"/>
      <c r="D795" s="2"/>
      <c r="S795" s="5" t="str">
        <f t="shared" si="26"/>
        <v/>
      </c>
    </row>
    <row r="796" spans="1:19" x14ac:dyDescent="0.25">
      <c r="A796" s="4"/>
      <c r="B796" s="3"/>
      <c r="C796" s="2"/>
      <c r="D796" s="2"/>
      <c r="S796" s="5" t="str">
        <f t="shared" si="26"/>
        <v/>
      </c>
    </row>
    <row r="797" spans="1:19" x14ac:dyDescent="0.25">
      <c r="A797" s="4"/>
      <c r="B797" s="3"/>
      <c r="C797" s="2"/>
      <c r="D797" s="2"/>
      <c r="S797" s="5" t="str">
        <f t="shared" si="26"/>
        <v/>
      </c>
    </row>
    <row r="798" spans="1:19" x14ac:dyDescent="0.25">
      <c r="A798" s="4"/>
      <c r="B798" s="3"/>
      <c r="C798" s="2"/>
      <c r="D798" s="2"/>
      <c r="S798" s="5" t="str">
        <f t="shared" si="26"/>
        <v/>
      </c>
    </row>
    <row r="799" spans="1:19" x14ac:dyDescent="0.25">
      <c r="A799" s="4"/>
      <c r="B799" s="3"/>
      <c r="C799" s="2"/>
      <c r="D799" s="2"/>
      <c r="S799" s="5" t="str">
        <f t="shared" si="26"/>
        <v/>
      </c>
    </row>
    <row r="800" spans="1:19" x14ac:dyDescent="0.25">
      <c r="A800" s="4"/>
      <c r="B800" s="3"/>
      <c r="C800" s="2"/>
      <c r="D800" s="2"/>
      <c r="S800" s="5" t="str">
        <f t="shared" si="26"/>
        <v/>
      </c>
    </row>
    <row r="801" spans="1:19" x14ac:dyDescent="0.25">
      <c r="A801" s="4"/>
      <c r="B801" s="3"/>
      <c r="C801" s="2"/>
      <c r="D801" s="2"/>
      <c r="S801" s="5" t="str">
        <f t="shared" si="26"/>
        <v/>
      </c>
    </row>
    <row r="802" spans="1:19" x14ac:dyDescent="0.25">
      <c r="A802" s="4"/>
      <c r="B802" s="3"/>
      <c r="C802" s="2"/>
      <c r="D802" s="2"/>
      <c r="S802" s="5" t="str">
        <f t="shared" si="26"/>
        <v/>
      </c>
    </row>
    <row r="803" spans="1:19" x14ac:dyDescent="0.25">
      <c r="A803" s="4"/>
      <c r="B803" s="3"/>
      <c r="C803" s="2"/>
      <c r="D803" s="2"/>
      <c r="S803" s="5" t="str">
        <f t="shared" si="26"/>
        <v/>
      </c>
    </row>
    <row r="804" spans="1:19" x14ac:dyDescent="0.25">
      <c r="A804" s="6"/>
      <c r="B804" s="6"/>
      <c r="C804" s="5"/>
      <c r="D804" s="5"/>
      <c r="S804" s="5" t="str">
        <f t="shared" si="26"/>
        <v/>
      </c>
    </row>
    <row r="805" spans="1:19" x14ac:dyDescent="0.25">
      <c r="A805" s="4"/>
      <c r="B805" s="3"/>
      <c r="C805" s="2"/>
      <c r="D805" s="2"/>
      <c r="S805" s="5" t="str">
        <f t="shared" si="26"/>
        <v/>
      </c>
    </row>
    <row r="806" spans="1:19" x14ac:dyDescent="0.25">
      <c r="A806" s="4"/>
      <c r="B806" s="3"/>
      <c r="C806" s="2"/>
      <c r="D806" s="2"/>
      <c r="S806" s="5" t="str">
        <f t="shared" si="26"/>
        <v/>
      </c>
    </row>
    <row r="807" spans="1:19" x14ac:dyDescent="0.25">
      <c r="A807" s="4"/>
      <c r="B807" s="3"/>
      <c r="C807" s="2"/>
      <c r="D807" s="2"/>
      <c r="S807" s="5" t="str">
        <f t="shared" si="26"/>
        <v/>
      </c>
    </row>
    <row r="808" spans="1:19" x14ac:dyDescent="0.25">
      <c r="A808" s="4"/>
      <c r="B808" s="3"/>
      <c r="C808" s="2"/>
      <c r="D808" s="2"/>
      <c r="S808" s="5" t="str">
        <f t="shared" si="26"/>
        <v/>
      </c>
    </row>
    <row r="809" spans="1:19" x14ac:dyDescent="0.25">
      <c r="A809" s="4"/>
      <c r="B809" s="3"/>
      <c r="C809" s="2"/>
      <c r="D809" s="2"/>
      <c r="S809" s="5" t="str">
        <f t="shared" si="26"/>
        <v/>
      </c>
    </row>
    <row r="810" spans="1:19" x14ac:dyDescent="0.25">
      <c r="A810" s="4"/>
      <c r="B810" s="3"/>
      <c r="C810" s="2"/>
      <c r="D810" s="2"/>
      <c r="S810" s="5" t="str">
        <f t="shared" si="26"/>
        <v/>
      </c>
    </row>
    <row r="811" spans="1:19" x14ac:dyDescent="0.25">
      <c r="A811" s="4"/>
      <c r="B811" s="3"/>
      <c r="C811" s="2"/>
      <c r="D811" s="2"/>
      <c r="S811" s="5" t="str">
        <f t="shared" si="26"/>
        <v/>
      </c>
    </row>
    <row r="812" spans="1:19" x14ac:dyDescent="0.25">
      <c r="A812" s="4"/>
      <c r="B812" s="3"/>
      <c r="C812" s="2"/>
      <c r="D812" s="2"/>
      <c r="S812" s="5" t="str">
        <f t="shared" si="26"/>
        <v/>
      </c>
    </row>
    <row r="813" spans="1:19" x14ac:dyDescent="0.25">
      <c r="A813" s="6"/>
      <c r="B813" s="6"/>
      <c r="C813" s="5"/>
      <c r="D813" s="5"/>
      <c r="S813" s="5" t="str">
        <f t="shared" si="26"/>
        <v/>
      </c>
    </row>
    <row r="814" spans="1:19" x14ac:dyDescent="0.25">
      <c r="A814" s="4"/>
      <c r="B814" s="3"/>
      <c r="C814" s="2"/>
      <c r="D814" s="2"/>
      <c r="S814" s="5" t="str">
        <f t="shared" si="26"/>
        <v/>
      </c>
    </row>
    <row r="815" spans="1:19" x14ac:dyDescent="0.25">
      <c r="A815" s="4"/>
      <c r="B815" s="3"/>
      <c r="C815" s="2"/>
      <c r="D815" s="2"/>
      <c r="S815" s="5" t="str">
        <f t="shared" si="26"/>
        <v/>
      </c>
    </row>
    <row r="816" spans="1:19" x14ac:dyDescent="0.25">
      <c r="A816" s="4"/>
      <c r="B816" s="3"/>
      <c r="C816" s="2"/>
      <c r="D816" s="2"/>
      <c r="S816" s="5" t="str">
        <f t="shared" si="26"/>
        <v/>
      </c>
    </row>
    <row r="817" spans="1:19" x14ac:dyDescent="0.25">
      <c r="A817" s="4"/>
      <c r="B817" s="3"/>
      <c r="C817" s="2"/>
      <c r="D817" s="2"/>
      <c r="S817" s="5" t="str">
        <f t="shared" si="26"/>
        <v/>
      </c>
    </row>
    <row r="818" spans="1:19" x14ac:dyDescent="0.25">
      <c r="A818" s="4"/>
      <c r="B818" s="3"/>
      <c r="C818" s="2"/>
      <c r="D818" s="2"/>
      <c r="S818" s="5" t="str">
        <f t="shared" si="26"/>
        <v/>
      </c>
    </row>
    <row r="819" spans="1:19" x14ac:dyDescent="0.25">
      <c r="A819" s="4"/>
      <c r="B819" s="3"/>
      <c r="C819" s="2"/>
      <c r="D819" s="2"/>
      <c r="S819" s="5" t="str">
        <f t="shared" si="26"/>
        <v/>
      </c>
    </row>
    <row r="820" spans="1:19" x14ac:dyDescent="0.25">
      <c r="A820" s="4"/>
      <c r="B820" s="3"/>
      <c r="C820" s="2"/>
      <c r="D820" s="2"/>
      <c r="S820" s="5" t="str">
        <f t="shared" si="26"/>
        <v/>
      </c>
    </row>
    <row r="821" spans="1:19" x14ac:dyDescent="0.25">
      <c r="A821" s="4"/>
      <c r="B821" s="3"/>
      <c r="C821" s="2"/>
      <c r="D821" s="2"/>
      <c r="S821" s="5" t="str">
        <f t="shared" si="26"/>
        <v/>
      </c>
    </row>
    <row r="822" spans="1:19" x14ac:dyDescent="0.25">
      <c r="A822" s="4"/>
      <c r="B822" s="3"/>
      <c r="C822" s="2"/>
      <c r="D822" s="2"/>
      <c r="S822" s="5" t="str">
        <f t="shared" si="26"/>
        <v/>
      </c>
    </row>
    <row r="823" spans="1:19" x14ac:dyDescent="0.25">
      <c r="A823" s="4"/>
      <c r="B823" s="3"/>
      <c r="C823" s="2"/>
      <c r="D823" s="2"/>
      <c r="S823" s="5" t="str">
        <f t="shared" si="26"/>
        <v/>
      </c>
    </row>
    <row r="824" spans="1:19" x14ac:dyDescent="0.25">
      <c r="A824" s="4"/>
      <c r="B824" s="3"/>
      <c r="C824" s="2"/>
      <c r="D824" s="2"/>
      <c r="S824" s="5" t="str">
        <f t="shared" si="26"/>
        <v/>
      </c>
    </row>
    <row r="825" spans="1:19" x14ac:dyDescent="0.25">
      <c r="A825" s="4"/>
      <c r="B825" s="3"/>
      <c r="C825" s="2"/>
      <c r="D825" s="2"/>
      <c r="S825" s="5" t="str">
        <f t="shared" si="26"/>
        <v/>
      </c>
    </row>
    <row r="826" spans="1:19" x14ac:dyDescent="0.25">
      <c r="A826" s="4"/>
      <c r="B826" s="3"/>
      <c r="C826" s="2"/>
      <c r="D826" s="2"/>
      <c r="S826" s="5" t="str">
        <f t="shared" si="26"/>
        <v/>
      </c>
    </row>
  </sheetData>
  <sortState ref="U2:U309">
    <sortCondition ref="U2:U309"/>
  </sortState>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Button 2">
              <controlPr defaultSize="0" print="0" autoFill="0" autoPict="0" macro="[0]!query.UserMode">
                <anchor moveWithCells="1" sizeWithCells="1">
                  <from>
                    <xdr:col>4</xdr:col>
                    <xdr:colOff>19050</xdr:colOff>
                    <xdr:row>0</xdr:row>
                    <xdr:rowOff>9525</xdr:rowOff>
                  </from>
                  <to>
                    <xdr:col>5</xdr:col>
                    <xdr:colOff>0</xdr:colOff>
                    <xdr:row>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
  <dimension ref="A1:CK3"/>
  <sheetViews>
    <sheetView workbookViewId="0">
      <selection activeCell="H1" sqref="H1"/>
    </sheetView>
  </sheetViews>
  <sheetFormatPr defaultColWidth="3.75" defaultRowHeight="15" x14ac:dyDescent="0.25"/>
  <cols>
    <col min="4" max="4" width="14.875" customWidth="1"/>
  </cols>
  <sheetData>
    <row r="1" spans="1:89" x14ac:dyDescent="0.25">
      <c r="A1">
        <f>+query!Q6</f>
        <v>18</v>
      </c>
      <c r="B1">
        <f>+query!Q7</f>
        <v>19</v>
      </c>
      <c r="D1" t="e">
        <f>+query!Q2</f>
        <v>#VALUE!</v>
      </c>
      <c r="E1" t="e">
        <f>+query!Q5</f>
        <v>#VALUE!</v>
      </c>
      <c r="H1" t="e">
        <f ca="1">IF(H3&gt;Caantal,"",MATCH("*",OFFSET(Scores!$K$23,H3,0,1,4),))</f>
        <v>#VALUE!</v>
      </c>
      <c r="N1" t="e">
        <f ca="1">IF(COLUMNS($E:M)&gt;Caantal,"",MATCH("*",OFFSET(Scores!$K$23,COLUMNS($E:M)-1,0,1,3),))</f>
        <v>#VALUE!</v>
      </c>
      <c r="O1" t="e">
        <f ca="1">IF(COLUMNS($E:N)&gt;Caantal,"",MATCH("*",OFFSET(Scores!$K$23,COLUMNS($E:N)-1,0,1,3),))</f>
        <v>#VALUE!</v>
      </c>
      <c r="P1" t="e">
        <f ca="1">IF(COLUMNS($E:O)&gt;Caantal,"",MATCH("*",OFFSET(Scores!$K$23,COLUMNS($E:O)-1,0,1,3),))</f>
        <v>#VALUE!</v>
      </c>
      <c r="Q1" t="e">
        <f ca="1">IF(COLUMNS($E:P)&gt;Caantal,"",MATCH("*",OFFSET(Scores!$K$23,COLUMNS($E:P)-1,0,1,3),))</f>
        <v>#VALUE!</v>
      </c>
      <c r="R1" t="e">
        <f ca="1">IF(COLUMNS($E:Q)&gt;Caantal,"",MATCH("*",OFFSET(Scores!$K$23,COLUMNS($E:Q)-1,0,1,3),))</f>
        <v>#VALUE!</v>
      </c>
      <c r="S1" t="e">
        <f ca="1">IF(COLUMNS($E:R)&gt;Caantal,"",MATCH("*",OFFSET(Scores!$K$23,COLUMNS($E:R)-1,0,1,3),))</f>
        <v>#VALUE!</v>
      </c>
      <c r="T1" t="e">
        <f ca="1">IF(COLUMNS($E:S)&gt;Caantal,"",MATCH("*",OFFSET(Scores!$K$23,COLUMNS($E:S)-1,0,1,3),))</f>
        <v>#VALUE!</v>
      </c>
      <c r="U1" t="e">
        <f ca="1">IF(COLUMNS($E:T)&gt;Caantal,"",MATCH("*",OFFSET(Scores!$K$23,COLUMNS($E:T)-1,0,1,3),))</f>
        <v>#VALUE!</v>
      </c>
      <c r="V1" t="e">
        <f ca="1">IF(COLUMNS($E:U)&gt;Caantal,"",MATCH("*",OFFSET(Scores!$K$23,COLUMNS($E:U)-1,0,1,3),))</f>
        <v>#VALUE!</v>
      </c>
      <c r="W1" t="e">
        <f>MATCH("*",Pot!schoon,)</f>
        <v>#N/A</v>
      </c>
      <c r="Y1" t="e">
        <f ca="1">IF(Y3&gt;Caantal,"",MATCH("*",OFFSET(Scores!$K$23,Y3,0,1,4),))</f>
        <v>#VALUE!</v>
      </c>
      <c r="AA1" t="e">
        <f ca="1">IF(AA3&gt;Caantal,"",MATCH("*",OFFSET(Scores!$K$23,AA3,0,1,4),))</f>
        <v>#VALUE!</v>
      </c>
      <c r="AC1" t="e">
        <f ca="1">IF(AC3&gt;Caantal,"",MATCH("*",OFFSET(Scores!$K$23,AC3,0,1,4),))</f>
        <v>#VALUE!</v>
      </c>
      <c r="AE1" t="e">
        <f ca="1">IF(AE3&gt;Caantal,"",MATCH("*",OFFSET(Scores!$K$23,AE3,0,1,4),))</f>
        <v>#VALUE!</v>
      </c>
      <c r="AG1" t="e">
        <f ca="1">IF(AG3&gt;Caantal,"",MATCH("*",OFFSET(Scores!$K$23,AG3,0,1,4),))</f>
        <v>#VALUE!</v>
      </c>
      <c r="AI1" t="e">
        <f ca="1">IF(AI3&gt;Caantal,"",MATCH("*",OFFSET(Scores!$K$23,AI3,0,1,4),))</f>
        <v>#VALUE!</v>
      </c>
      <c r="AK1" t="e">
        <f ca="1">IF(AK3&gt;Caantal,"",MATCH("*",OFFSET(Scores!$K$23,AK3,0,1,4),))</f>
        <v>#VALUE!</v>
      </c>
      <c r="AM1" t="e">
        <f ca="1">IF(AM3&gt;Caantal,"",MATCH("*",OFFSET(Scores!$K$23,AM3,0,1,4),))</f>
        <v>#VALUE!</v>
      </c>
      <c r="AO1" t="e">
        <f ca="1">IF(AO3&gt;Caantal,"",MATCH("*",OFFSET(Scores!$K$23,AO3,0,1,4),))</f>
        <v>#VALUE!</v>
      </c>
      <c r="AQ1" t="e">
        <f ca="1">IF(AQ3&gt;Caantal,"",MATCH("*",OFFSET(Scores!$K$23,AQ3,0,1,4),))</f>
        <v>#VALUE!</v>
      </c>
      <c r="AS1" t="e">
        <f ca="1">IF(AS3&gt;Caantal,"",MATCH("*",OFFSET(Scores!$K$23,AS3,0,1,4),))</f>
        <v>#VALUE!</v>
      </c>
      <c r="AU1" t="e">
        <f ca="1">IF(AU3&gt;Caantal,"",MATCH("*",OFFSET(Scores!$K$23,AU3,0,1,4),))</f>
        <v>#VALUE!</v>
      </c>
      <c r="AW1" t="e">
        <f ca="1">IF(AW3&gt;Caantal,"",MATCH("*",OFFSET(Scores!$K$23,AW3,0,1,4),))</f>
        <v>#VALUE!</v>
      </c>
      <c r="AY1" t="e">
        <f ca="1">IF(AY3&gt;Caantal,"",MATCH("*",OFFSET(Scores!$K$23,AY3,0,1,4),))</f>
        <v>#VALUE!</v>
      </c>
      <c r="BA1" t="e">
        <f ca="1">IF(BA3&gt;Caantal,"",MATCH("*",OFFSET(Scores!$K$23,BA3,0,1,4),))</f>
        <v>#VALUE!</v>
      </c>
      <c r="BC1" t="e">
        <f ca="1">IF(BC3&gt;Caantal,"",MATCH("*",OFFSET(Scores!$K$23,BC3,0,1,4),))</f>
        <v>#VALUE!</v>
      </c>
      <c r="BE1" t="e">
        <f ca="1">IF(BE3&gt;Caantal,"",MATCH("*",OFFSET(Scores!$K$23,BE3,0,1,4),))</f>
        <v>#VALUE!</v>
      </c>
      <c r="BG1" t="e">
        <f ca="1">IF(BG3&gt;Caantal,"",MATCH("*",OFFSET(Scores!$K$23,BG3,0,1,4),))</f>
        <v>#VALUE!</v>
      </c>
      <c r="BI1" t="e">
        <f ca="1">IF(BI3&gt;Caantal,"",MATCH("*",OFFSET(Scores!$K$23,BI3,0,1,4),))</f>
        <v>#VALUE!</v>
      </c>
      <c r="BK1" t="e">
        <f ca="1">IF(BK3&gt;Caantal,"",MATCH("*",OFFSET(Scores!$K$23,BK3,0,1,4),))</f>
        <v>#VALUE!</v>
      </c>
      <c r="BM1" t="e">
        <f ca="1">IF(BM3&gt;Caantal,"",MATCH("*",OFFSET(Scores!$K$23,BM3,0,1,4),))</f>
        <v>#VALUE!</v>
      </c>
      <c r="BO1" t="e">
        <f ca="1">IF(BO3&gt;Caantal,"",MATCH("*",OFFSET(Scores!$K$23,BO3,0,1,4),))</f>
        <v>#VALUE!</v>
      </c>
      <c r="BQ1" t="e">
        <f ca="1">IF(BQ3&gt;Caantal,"",MATCH("*",OFFSET(Scores!$K$23,BQ3,0,1,4),))</f>
        <v>#VALUE!</v>
      </c>
      <c r="BS1" t="e">
        <f ca="1">IF(BS3&gt;Caantal,"",MATCH("*",OFFSET(Scores!$K$23,BS3,0,1,4),))</f>
        <v>#VALUE!</v>
      </c>
      <c r="BU1" t="e">
        <f ca="1">IF(BU3&gt;Caantal,"",MATCH("*",OFFSET(Scores!$K$23,BU3,0,1,4),))</f>
        <v>#VALUE!</v>
      </c>
      <c r="BW1" t="e">
        <f ca="1">IF(BW3&gt;Caantal,"",MATCH("*",OFFSET(Scores!$K$23,BW3,0,1,4),))</f>
        <v>#VALUE!</v>
      </c>
      <c r="BY1" t="e">
        <f ca="1">IF(BY3&gt;Caantal,"",MATCH("*",OFFSET(Scores!$K$23,BY3,0,1,4),))</f>
        <v>#VALUE!</v>
      </c>
      <c r="CA1" t="e">
        <f ca="1">IF(CA3&gt;Caantal,"",MATCH("*",OFFSET(Scores!$K$23,CA3,0,1,4),))</f>
        <v>#VALUE!</v>
      </c>
      <c r="CC1" t="e">
        <f ca="1">IF(CC3&gt;Caantal,"",MATCH("*",OFFSET(Scores!$K$23,CC3,0,1,4),))</f>
        <v>#VALUE!</v>
      </c>
      <c r="CE1" t="e">
        <f ca="1">IF(CE3&gt;Caantal,"",MATCH("*",OFFSET(Scores!$K$23,CE3,0,1,4),))</f>
        <v>#VALUE!</v>
      </c>
    </row>
    <row r="2" spans="1:89" s="40" customFormat="1" ht="138.75" x14ac:dyDescent="0.25">
      <c r="A2" s="40" t="s">
        <v>0</v>
      </c>
      <c r="B2" s="40" t="s">
        <v>0</v>
      </c>
      <c r="C2" s="40" t="s">
        <v>0</v>
      </c>
      <c r="D2" s="40" t="s">
        <v>332</v>
      </c>
      <c r="E2" s="40" t="s">
        <v>328</v>
      </c>
      <c r="F2" s="40" t="s">
        <v>348</v>
      </c>
      <c r="G2" s="40" t="s">
        <v>349</v>
      </c>
      <c r="H2" s="40" t="s">
        <v>350</v>
      </c>
      <c r="I2" s="40" t="s">
        <v>351</v>
      </c>
      <c r="J2" s="40" t="s">
        <v>352</v>
      </c>
      <c r="K2" s="40" t="s">
        <v>353</v>
      </c>
      <c r="L2" s="40" t="s">
        <v>354</v>
      </c>
      <c r="M2" s="40" t="s">
        <v>355</v>
      </c>
      <c r="N2" s="40" t="s">
        <v>356</v>
      </c>
      <c r="O2" s="40" t="s">
        <v>357</v>
      </c>
      <c r="P2" s="40" t="s">
        <v>358</v>
      </c>
      <c r="Q2" s="40" t="s">
        <v>359</v>
      </c>
      <c r="R2" s="40" t="s">
        <v>360</v>
      </c>
      <c r="S2" s="40" t="s">
        <v>361</v>
      </c>
      <c r="T2" s="40" t="s">
        <v>362</v>
      </c>
      <c r="U2" s="40" t="s">
        <v>363</v>
      </c>
      <c r="V2" s="40" t="s">
        <v>364</v>
      </c>
      <c r="W2" s="40" t="s">
        <v>365</v>
      </c>
      <c r="X2" s="40" t="s">
        <v>332</v>
      </c>
      <c r="Y2" s="40" t="s">
        <v>366</v>
      </c>
      <c r="Z2" s="40" t="s">
        <v>367</v>
      </c>
      <c r="AA2" s="40" t="s">
        <v>368</v>
      </c>
      <c r="AB2" s="40" t="s">
        <v>369</v>
      </c>
      <c r="AC2" s="40" t="s">
        <v>370</v>
      </c>
      <c r="AD2" s="40" t="s">
        <v>371</v>
      </c>
      <c r="AE2" s="40" t="s">
        <v>372</v>
      </c>
      <c r="AF2" s="40" t="s">
        <v>373</v>
      </c>
      <c r="AG2" s="40" t="s">
        <v>374</v>
      </c>
      <c r="AH2" s="40" t="s">
        <v>375</v>
      </c>
      <c r="AI2" s="40" t="s">
        <v>376</v>
      </c>
      <c r="AJ2" s="40" t="s">
        <v>377</v>
      </c>
      <c r="AK2" s="40" t="s">
        <v>378</v>
      </c>
      <c r="AL2" s="40" t="s">
        <v>379</v>
      </c>
      <c r="AM2" s="40" t="s">
        <v>380</v>
      </c>
      <c r="AN2" s="40" t="s">
        <v>381</v>
      </c>
      <c r="AO2" s="40" t="s">
        <v>382</v>
      </c>
      <c r="AP2" s="40" t="s">
        <v>383</v>
      </c>
      <c r="AQ2" s="40" t="s">
        <v>384</v>
      </c>
      <c r="AR2" s="40" t="s">
        <v>385</v>
      </c>
      <c r="AS2" s="40" t="s">
        <v>386</v>
      </c>
      <c r="AT2" s="40" t="s">
        <v>387</v>
      </c>
      <c r="AU2" s="40" t="s">
        <v>388</v>
      </c>
      <c r="AV2" s="40" t="s">
        <v>389</v>
      </c>
      <c r="AW2" s="40" t="s">
        <v>390</v>
      </c>
      <c r="AX2" s="40" t="s">
        <v>391</v>
      </c>
      <c r="AY2" s="40" t="s">
        <v>392</v>
      </c>
      <c r="AZ2" s="40" t="s">
        <v>393</v>
      </c>
      <c r="BA2" s="40" t="s">
        <v>394</v>
      </c>
      <c r="BB2" s="40" t="s">
        <v>395</v>
      </c>
      <c r="BC2" s="40" t="s">
        <v>396</v>
      </c>
      <c r="BD2" s="40" t="s">
        <v>397</v>
      </c>
      <c r="BE2" s="40" t="s">
        <v>398</v>
      </c>
      <c r="BF2" s="40" t="s">
        <v>399</v>
      </c>
      <c r="BG2" s="40" t="s">
        <v>400</v>
      </c>
      <c r="BH2" s="40" t="s">
        <v>401</v>
      </c>
      <c r="BI2" s="40" t="s">
        <v>402</v>
      </c>
      <c r="BJ2" s="40" t="s">
        <v>403</v>
      </c>
      <c r="BK2" s="40" t="s">
        <v>404</v>
      </c>
      <c r="BL2" s="40" t="s">
        <v>405</v>
      </c>
      <c r="BM2" s="40" t="s">
        <v>406</v>
      </c>
      <c r="BN2" s="40" t="s">
        <v>407</v>
      </c>
      <c r="BO2" s="40" t="s">
        <v>408</v>
      </c>
      <c r="BP2" s="40" t="s">
        <v>409</v>
      </c>
      <c r="BQ2" s="40" t="s">
        <v>410</v>
      </c>
      <c r="BR2" s="40" t="s">
        <v>411</v>
      </c>
      <c r="BS2" s="40" t="s">
        <v>412</v>
      </c>
      <c r="BT2" s="40" t="s">
        <v>413</v>
      </c>
      <c r="BU2" s="40" t="s">
        <v>414</v>
      </c>
      <c r="BV2" s="40" t="s">
        <v>415</v>
      </c>
      <c r="BW2" s="40" t="s">
        <v>416</v>
      </c>
      <c r="BX2" s="40" t="s">
        <v>417</v>
      </c>
      <c r="BY2" s="40" t="s">
        <v>418</v>
      </c>
      <c r="BZ2" s="40" t="s">
        <v>419</v>
      </c>
      <c r="CA2" s="40" t="s">
        <v>420</v>
      </c>
      <c r="CB2" s="40" t="s">
        <v>421</v>
      </c>
      <c r="CC2" s="40" t="s">
        <v>422</v>
      </c>
      <c r="CD2" s="40" t="s">
        <v>423</v>
      </c>
      <c r="CE2" s="40" t="s">
        <v>424</v>
      </c>
      <c r="CF2" s="40" t="s">
        <v>425</v>
      </c>
      <c r="CG2" s="40" t="s">
        <v>426</v>
      </c>
      <c r="CH2" s="40" t="s">
        <v>427</v>
      </c>
      <c r="CI2" s="40" t="s">
        <v>428</v>
      </c>
      <c r="CJ2" s="40" t="s">
        <v>429</v>
      </c>
      <c r="CK2" s="40" t="s">
        <v>430</v>
      </c>
    </row>
    <row r="3" spans="1:89" x14ac:dyDescent="0.25">
      <c r="H3">
        <v>0</v>
      </c>
      <c r="Y3">
        <v>1</v>
      </c>
      <c r="AA3">
        <f>+Y3+1</f>
        <v>2</v>
      </c>
      <c r="AC3">
        <f>+AA3+1</f>
        <v>3</v>
      </c>
      <c r="AE3">
        <f t="shared" ref="AE3" si="0">+AC3+1</f>
        <v>4</v>
      </c>
      <c r="AG3">
        <f t="shared" ref="AG3" si="1">+AE3+1</f>
        <v>5</v>
      </c>
      <c r="AI3">
        <f t="shared" ref="AI3" si="2">+AG3+1</f>
        <v>6</v>
      </c>
      <c r="AK3">
        <f t="shared" ref="AK3" si="3">+AI3+1</f>
        <v>7</v>
      </c>
      <c r="AM3">
        <f t="shared" ref="AM3" si="4">+AK3+1</f>
        <v>8</v>
      </c>
      <c r="AO3">
        <f t="shared" ref="AO3" si="5">+AM3+1</f>
        <v>9</v>
      </c>
      <c r="AQ3">
        <f t="shared" ref="AQ3" si="6">+AO3+1</f>
        <v>10</v>
      </c>
      <c r="AS3">
        <f t="shared" ref="AS3" si="7">+AQ3+1</f>
        <v>11</v>
      </c>
      <c r="AU3">
        <f t="shared" ref="AU3" si="8">+AS3+1</f>
        <v>12</v>
      </c>
      <c r="AW3">
        <f t="shared" ref="AW3" si="9">+AU3+1</f>
        <v>13</v>
      </c>
      <c r="AY3">
        <f t="shared" ref="AY3" si="10">+AW3+1</f>
        <v>14</v>
      </c>
      <c r="BA3">
        <f t="shared" ref="BA3" si="11">+AY3+1</f>
        <v>15</v>
      </c>
      <c r="BC3">
        <f t="shared" ref="BC3" si="12">+BA3+1</f>
        <v>16</v>
      </c>
      <c r="BE3">
        <f t="shared" ref="BE3" si="13">+BC3+1</f>
        <v>17</v>
      </c>
      <c r="BG3">
        <f t="shared" ref="BG3" si="14">+BE3+1</f>
        <v>18</v>
      </c>
      <c r="BI3">
        <f t="shared" ref="BI3" si="15">+BG3+1</f>
        <v>19</v>
      </c>
      <c r="BK3">
        <f t="shared" ref="BK3" si="16">+BI3+1</f>
        <v>20</v>
      </c>
      <c r="BM3">
        <f t="shared" ref="BM3" si="17">+BK3+1</f>
        <v>21</v>
      </c>
      <c r="BO3">
        <f t="shared" ref="BO3" si="18">+BM3+1</f>
        <v>22</v>
      </c>
      <c r="BQ3">
        <f t="shared" ref="BQ3" si="19">+BO3+1</f>
        <v>23</v>
      </c>
      <c r="BS3">
        <f t="shared" ref="BS3" si="20">+BQ3+1</f>
        <v>24</v>
      </c>
      <c r="BU3">
        <f t="shared" ref="BU3" si="21">+BS3+1</f>
        <v>25</v>
      </c>
      <c r="BW3">
        <f t="shared" ref="BW3" si="22">+BU3+1</f>
        <v>26</v>
      </c>
      <c r="BY3">
        <f t="shared" ref="BY3" si="23">+BW3+1</f>
        <v>27</v>
      </c>
      <c r="CA3">
        <f t="shared" ref="CA3" si="24">+BY3+1</f>
        <v>28</v>
      </c>
      <c r="CC3">
        <f t="shared" ref="CC3" si="25">+CA3+1</f>
        <v>29</v>
      </c>
      <c r="CE3">
        <f t="shared" ref="CE3" si="26">+CC3+1</f>
        <v>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b"/>
  <dimension ref="A1:IU40"/>
  <sheetViews>
    <sheetView workbookViewId="0">
      <selection activeCell="O7" sqref="O7"/>
    </sheetView>
  </sheetViews>
  <sheetFormatPr defaultRowHeight="15" x14ac:dyDescent="0.25"/>
  <cols>
    <col min="15" max="15" width="10.625" bestFit="1" customWidth="1"/>
  </cols>
  <sheetData>
    <row r="1" spans="1:255" x14ac:dyDescent="0.25">
      <c r="A1" s="39" t="s">
        <v>332</v>
      </c>
      <c r="B1" s="39" t="s">
        <v>333</v>
      </c>
      <c r="C1" s="39" t="s">
        <v>334</v>
      </c>
      <c r="D1" s="39" t="s">
        <v>335</v>
      </c>
      <c r="E1" s="39" t="s">
        <v>336</v>
      </c>
      <c r="F1" s="39" t="s">
        <v>337</v>
      </c>
    </row>
    <row r="2" spans="1:255" x14ac:dyDescent="0.25">
      <c r="A2" s="46" t="s">
        <v>473</v>
      </c>
      <c r="B2" s="46" t="s">
        <v>516</v>
      </c>
      <c r="C2" s="39" t="s">
        <v>517</v>
      </c>
      <c r="D2" s="39" t="s">
        <v>517</v>
      </c>
      <c r="E2" s="39" t="s">
        <v>474</v>
      </c>
      <c r="F2" s="39" t="s">
        <v>474</v>
      </c>
      <c r="G2" s="39"/>
      <c r="H2" s="39"/>
      <c r="I2" s="39"/>
      <c r="J2" s="39"/>
      <c r="K2" s="39">
        <f t="shared" ref="K2:K37" si="0">LEN(C2)-LEN(SUBSTITUTE(C2,"|",""))+1</f>
        <v>3</v>
      </c>
      <c r="L2" s="39">
        <f>LEN(C2)</f>
        <v>210</v>
      </c>
      <c r="M2" s="39" t="str">
        <f>IF(L2&lt;=210,"",LEFT(C2,210))</f>
        <v/>
      </c>
      <c r="N2" s="39"/>
      <c r="O2" t="str">
        <f t="shared" ref="O2:O16" si="1">IF(M2="",C2,LEFT(C2,N2))</f>
        <v>•Heeft weinig tijd nodig om zich in een nieuwe rol te voegen|•Speelt steeds effectief in op nieuwe of onverwachte projecten, mensen en situaties|•Past de eigen planning aan op het moment dat dat noodzakelijk is</v>
      </c>
      <c r="P2" s="39" t="str">
        <f>IF(M2="","",MID(C2,N2+1,255))</f>
        <v/>
      </c>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row>
    <row r="3" spans="1:255" x14ac:dyDescent="0.25">
      <c r="A3" s="39" t="s">
        <v>475</v>
      </c>
      <c r="B3" s="39" t="s">
        <v>518</v>
      </c>
      <c r="C3" s="39" t="s">
        <v>519</v>
      </c>
      <c r="D3" s="39" t="s">
        <v>519</v>
      </c>
      <c r="E3" s="39" t="s">
        <v>474</v>
      </c>
      <c r="F3" s="39" t="s">
        <v>474</v>
      </c>
      <c r="G3" s="39"/>
      <c r="H3" s="39"/>
      <c r="I3" s="39"/>
      <c r="J3" s="39"/>
      <c r="K3" s="39">
        <f t="shared" si="0"/>
        <v>3</v>
      </c>
      <c r="L3" s="39">
        <f t="shared" ref="L3:L37" si="2">LEN(C3)</f>
        <v>87</v>
      </c>
      <c r="M3" s="39" t="str">
        <f t="shared" ref="M3:M37" si="3">IF(L3&lt;=210,"",LEFT(C3,210))</f>
        <v/>
      </c>
      <c r="N3" s="47"/>
      <c r="O3" t="str">
        <f t="shared" si="1"/>
        <v>•Is gericht op verbetering van de ander|•Is sterk motiverend|•Is een enthousiaste coach</v>
      </c>
      <c r="P3" s="39" t="str">
        <f t="shared" ref="P3:P37" si="4">IF(M3="","",MID(C3,N3+1,255))</f>
        <v/>
      </c>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row>
    <row r="4" spans="1:255" x14ac:dyDescent="0.25">
      <c r="A4" s="39" t="s">
        <v>476</v>
      </c>
      <c r="B4" s="39" t="s">
        <v>520</v>
      </c>
      <c r="C4" s="39" t="s">
        <v>521</v>
      </c>
      <c r="D4" s="39" t="s">
        <v>521</v>
      </c>
      <c r="E4" s="39" t="s">
        <v>474</v>
      </c>
      <c r="F4" s="39" t="s">
        <v>474</v>
      </c>
      <c r="G4" s="39"/>
      <c r="H4" s="39"/>
      <c r="I4" s="39"/>
      <c r="J4" s="39"/>
      <c r="K4" s="39">
        <f t="shared" si="0"/>
        <v>4</v>
      </c>
      <c r="L4" s="39">
        <f t="shared" si="2"/>
        <v>204</v>
      </c>
      <c r="M4" s="39" t="str">
        <f t="shared" si="3"/>
        <v/>
      </c>
      <c r="N4" s="39"/>
      <c r="O4" t="str">
        <f t="shared" si="1"/>
        <v>•Accepteert leiding|•Voert de genomen besluiten loyaal uit|•Houdt zich aan gemaakte afspraken|•Is in staat zich te verplaatsen in de achtergronden van het besluit, ontwikkeling en/of gewijzigde prioriteit</v>
      </c>
      <c r="P4" s="39" t="str">
        <f t="shared" si="4"/>
        <v/>
      </c>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row>
    <row r="5" spans="1:255" x14ac:dyDescent="0.25">
      <c r="A5" s="39" t="s">
        <v>338</v>
      </c>
      <c r="B5" s="39" t="s">
        <v>522</v>
      </c>
      <c r="C5" s="39" t="s">
        <v>523</v>
      </c>
      <c r="D5" s="39" t="s">
        <v>523</v>
      </c>
      <c r="E5" s="39" t="s">
        <v>474</v>
      </c>
      <c r="F5" s="39" t="s">
        <v>474</v>
      </c>
      <c r="G5" s="39"/>
      <c r="H5" s="39"/>
      <c r="I5" s="39"/>
      <c r="J5" s="39"/>
      <c r="K5" s="39">
        <f t="shared" si="0"/>
        <v>4</v>
      </c>
      <c r="L5" s="39">
        <f t="shared" si="2"/>
        <v>371</v>
      </c>
      <c r="M5" s="39" t="str">
        <f t="shared" si="3"/>
        <v>•Controleert het eigen werk nauwgezet op tekortkomingen en laat het, zonodig, door anderen controleren|•Houdt rekening met regels en afspraken en komt deze na|•Werkt volgens geldende procedures en regels en let</v>
      </c>
      <c r="N5" s="39">
        <f>IF(M5="","",FIND("@",SUBSTITUTE(M5,"|","@",LEN(M5)-LEN(SUBSTITUTE(M5,"|","")))))</f>
        <v>159</v>
      </c>
      <c r="O5" t="str">
        <f t="shared" si="1"/>
        <v>•Controleert het eigen werk nauwgezet op tekortkomingen en laat het, zonodig, door anderen controleren|•Houdt rekening met regels en afspraken en komt deze na|</v>
      </c>
      <c r="P5" s="39" t="str">
        <f t="shared" si="4"/>
        <v>•Werkt volgens geldende procedures en regels en let op details|•Documenteert informatie en bestanden op overzichtelijke wijze, levert correcte en volledige informatie en checkt gegevens zorgvuldig op consistentie</v>
      </c>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row>
    <row r="6" spans="1:255" x14ac:dyDescent="0.25">
      <c r="A6" s="39" t="s">
        <v>477</v>
      </c>
      <c r="B6" s="39" t="s">
        <v>524</v>
      </c>
      <c r="C6" s="39" t="s">
        <v>525</v>
      </c>
      <c r="D6" s="39" t="s">
        <v>525</v>
      </c>
      <c r="E6" s="39" t="s">
        <v>474</v>
      </c>
      <c r="F6" s="39" t="s">
        <v>474</v>
      </c>
      <c r="G6" s="39"/>
      <c r="H6" s="39"/>
      <c r="I6" s="39"/>
      <c r="J6" s="39"/>
      <c r="K6" s="39">
        <f t="shared" si="0"/>
        <v>4</v>
      </c>
      <c r="L6" s="39">
        <f t="shared" si="2"/>
        <v>215</v>
      </c>
      <c r="M6" s="39" t="str">
        <f t="shared" si="3"/>
        <v>•Maakt onderscheid tussen oorzaak en gevolg|•Trekt de juiste conclusies op basis van beschikbare informatie|•Legt verbanden tussen de verschillende factoren in een bepaalde situatie|•Heeft probleemoplossend ver</v>
      </c>
      <c r="N6" s="39">
        <f t="shared" ref="N6:N37" si="5">IF(M6="","",FIND("@",SUBSTITUTE(M6,"|","@",LEN(M6)-LEN(SUBSTITUTE(M6,"|","")))))</f>
        <v>182</v>
      </c>
      <c r="O6" t="str">
        <f t="shared" si="1"/>
        <v>•Maakt onderscheid tussen oorzaak en gevolg|•Trekt de juiste conclusies op basis van beschikbare informatie|•Legt verbanden tussen de verschillende factoren in een bepaalde situatie|</v>
      </c>
      <c r="P6" s="39" t="str">
        <f t="shared" si="4"/>
        <v>•Heeft probleemoplossend vermogen</v>
      </c>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row>
    <row r="7" spans="1:255" x14ac:dyDescent="0.25">
      <c r="A7" s="39" t="s">
        <v>339</v>
      </c>
      <c r="B7" s="39" t="s">
        <v>526</v>
      </c>
      <c r="C7" s="39" t="s">
        <v>527</v>
      </c>
      <c r="D7" s="39" t="s">
        <v>527</v>
      </c>
      <c r="E7" s="39" t="s">
        <v>474</v>
      </c>
      <c r="F7" s="39" t="s">
        <v>474</v>
      </c>
      <c r="G7" s="39"/>
      <c r="H7" s="39"/>
      <c r="I7" s="39"/>
      <c r="J7" s="39"/>
      <c r="K7" s="39">
        <f t="shared" si="0"/>
        <v>4</v>
      </c>
      <c r="L7" s="39">
        <f t="shared" si="2"/>
        <v>288</v>
      </c>
      <c r="M7" s="39" t="str">
        <f t="shared" si="3"/>
        <v>•Neemt besluiten ook op basis van beperkte gegevens|•Neemt besluiten op tijd Stelt besluiten niet onnodig uit|•Geeft bij uitstel van een beslissing concreet aan wanneer wel een beslissing zal worden genomen|•Ne</v>
      </c>
      <c r="N7" s="39">
        <f t="shared" si="5"/>
        <v>207</v>
      </c>
      <c r="O7" t="str">
        <f t="shared" si="1"/>
        <v>•Neemt besluiten ook op basis van beperkte gegevens|•Neemt besluiten op tijd Stelt besluiten niet onnodig uit|•Geeft bij uitstel van een beslissing concreet aan wanneer wel een beslissing zal worden genomen|</v>
      </c>
      <c r="P7" s="39" t="str">
        <f t="shared" si="4"/>
        <v>•Neemt concrete beslissingen en communiceert deze duidelijk naar alle betrokkenen</v>
      </c>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row>
    <row r="8" spans="1:255" x14ac:dyDescent="0.25">
      <c r="A8" s="39" t="s">
        <v>478</v>
      </c>
      <c r="B8" s="39" t="s">
        <v>528</v>
      </c>
      <c r="C8" s="39" t="s">
        <v>529</v>
      </c>
      <c r="D8" s="39" t="s">
        <v>529</v>
      </c>
      <c r="E8" s="39" t="s">
        <v>474</v>
      </c>
      <c r="F8" s="39" t="s">
        <v>474</v>
      </c>
      <c r="G8" s="39"/>
      <c r="H8" s="39"/>
      <c r="I8" s="39"/>
      <c r="J8" s="39"/>
      <c r="K8" s="39">
        <f t="shared" si="0"/>
        <v>8</v>
      </c>
      <c r="L8" s="39">
        <f t="shared" si="2"/>
        <v>395</v>
      </c>
      <c r="M8" s="39" t="str">
        <f t="shared" si="3"/>
        <v>•Maakt situaties bespreekbaar en probeert tot een oplossing te komen|•Is bereid een bijdrage te leveren aan een oplossing van het conflict|•Vraagt zonodig bemiddeling van derden|•Gaat conflicten niet uit de weg</v>
      </c>
      <c r="N8" s="39">
        <f t="shared" si="5"/>
        <v>178</v>
      </c>
      <c r="O8" t="str">
        <f t="shared" si="1"/>
        <v>•Maakt situaties bespreekbaar en probeert tot een oplossing te komen|•Is bereid een bijdrage te leveren aan een oplossing van het conflict|•Vraagt zonodig bemiddeling van derden|</v>
      </c>
      <c r="P8" s="39" t="str">
        <f t="shared" si="4"/>
        <v>•Gaat conflicten niet uit de weg|•Vermijdt onnodige conflicten|•Benoemt de oorzaken van problemen die zich voordoen|•Signaleert tijdig aankomende problemen|•Onderneemt actie wanneer een relevant probleem zich voor doe</v>
      </c>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row>
    <row r="9" spans="1:255" x14ac:dyDescent="0.25">
      <c r="A9" s="39" t="s">
        <v>479</v>
      </c>
      <c r="B9" s="39" t="s">
        <v>530</v>
      </c>
      <c r="C9" s="46" t="s">
        <v>531</v>
      </c>
      <c r="D9" s="46" t="s">
        <v>531</v>
      </c>
      <c r="E9" s="46" t="s">
        <v>474</v>
      </c>
      <c r="F9" s="46" t="s">
        <v>474</v>
      </c>
      <c r="G9" s="39"/>
      <c r="H9" s="39"/>
      <c r="I9" s="39"/>
      <c r="J9" s="39"/>
      <c r="K9" s="39">
        <f t="shared" si="0"/>
        <v>7</v>
      </c>
      <c r="L9" s="39">
        <f t="shared" si="2"/>
        <v>497</v>
      </c>
      <c r="M9" s="39" t="str">
        <f t="shared" si="3"/>
        <v>•Komt op vindingrijke wijze tot ideeën voor verandering en verbetering in het eigen werk|•Staat open voor ideeën van anderen met betrekking tot verbetering van eigen werkzaamheden|•Bedenkt bij tegenslagen alter</v>
      </c>
      <c r="N9" s="39">
        <f t="shared" si="5"/>
        <v>180</v>
      </c>
      <c r="O9" t="str">
        <f t="shared" si="1"/>
        <v>•Komt op vindingrijke wijze tot ideeën voor verandering en verbetering in het eigen werk|•Staat open voor ideeën van anderen met betrekking tot verbetering van eigen werkzaamheden|</v>
      </c>
      <c r="P9" s="39" t="str">
        <f t="shared" si="4"/>
        <v>•Bedenkt bij tegenslagen alternatieve oplossingen|•Ziet kansen en bedenkt mogelijkheden voor nieuwe producten of diensten|•Heeft voorkeur om andere inzichten uit te proberen boven bestaande werkwijzen|•Ziet nieuwe toepassingsmogelijkheden voor bekende ins</v>
      </c>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row>
    <row r="10" spans="1:255" x14ac:dyDescent="0.25">
      <c r="A10" s="46" t="s">
        <v>340</v>
      </c>
      <c r="B10" s="39" t="s">
        <v>532</v>
      </c>
      <c r="C10" s="39" t="s">
        <v>533</v>
      </c>
      <c r="D10" s="39" t="s">
        <v>533</v>
      </c>
      <c r="E10" s="39" t="s">
        <v>474</v>
      </c>
      <c r="F10" s="39" t="s">
        <v>474</v>
      </c>
      <c r="G10" s="39"/>
      <c r="H10" s="39"/>
      <c r="I10" s="39"/>
      <c r="J10" s="39"/>
      <c r="K10" s="39">
        <f t="shared" si="0"/>
        <v>3</v>
      </c>
      <c r="L10" s="39">
        <f t="shared" si="2"/>
        <v>270</v>
      </c>
      <c r="M10" s="39" t="str">
        <f t="shared" si="3"/>
        <v>•Geeft duidelijk de ruimte aan waarbinnen de medewerker zelfstandig tot een keuze mag komen|•Draagt verantwoordelijkheden over|•Geeft opdrachten die passen bij het niveau/de capaciteiten en de omstandigheden va</v>
      </c>
      <c r="N10" s="39">
        <f t="shared" si="5"/>
        <v>127</v>
      </c>
      <c r="O10" t="str">
        <f t="shared" si="1"/>
        <v>•Geeft duidelijk de ruimte aan waarbinnen de medewerker zelfstandig tot een keuze mag komen|•Draagt verantwoordelijkheden over|</v>
      </c>
      <c r="P10" s="39" t="str">
        <f t="shared" si="4"/>
        <v>•Geeft opdrachten die passen bij het niveau/de capaciteiten en de omstandigheden van de betreffende medewerker en geeft aanwijzingen waar nodig</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row>
    <row r="11" spans="1:255" x14ac:dyDescent="0.25">
      <c r="A11" s="39" t="s">
        <v>341</v>
      </c>
      <c r="B11" s="39" t="s">
        <v>534</v>
      </c>
      <c r="C11" s="46" t="s">
        <v>535</v>
      </c>
      <c r="D11" s="46" t="s">
        <v>535</v>
      </c>
      <c r="E11" s="46" t="s">
        <v>474</v>
      </c>
      <c r="F11" s="46" t="s">
        <v>474</v>
      </c>
      <c r="G11" s="39"/>
      <c r="H11" s="39"/>
      <c r="I11" s="39"/>
      <c r="J11" s="39"/>
      <c r="K11" s="39">
        <f t="shared" si="0"/>
        <v>4</v>
      </c>
      <c r="L11" s="39">
        <f t="shared" si="2"/>
        <v>303</v>
      </c>
      <c r="M11" s="39" t="str">
        <f t="shared" si="3"/>
        <v>•Kan schakelen en opstelling veranderen wanneer gegevens en/of omstandigheden wijzigen|•Bereikt zijn doel via verschillende wegen|•Past zo nodig de eigen gedragsstijl aan|•Kan omgaan met nieuwe werkwijzen, prod</v>
      </c>
      <c r="N11" s="39">
        <f t="shared" si="5"/>
        <v>171</v>
      </c>
      <c r="O11" t="str">
        <f t="shared" si="1"/>
        <v>•Kan schakelen en opstelling veranderen wanneer gegevens en/of omstandigheden wijzigen|•Bereikt zijn doel via verschillende wegen|•Past zo nodig de eigen gedragsstijl aan|</v>
      </c>
      <c r="P11" s="39" t="str">
        <f t="shared" si="4"/>
        <v>•Kan omgaan met nieuwe werkwijzen, producten, diensten, wisselende werkdruk, gewijzigde prioriteiten en/of bijzondere omstandigheden</v>
      </c>
      <c r="Q11" s="39">
        <f>+L10-N10</f>
        <v>143</v>
      </c>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row>
    <row r="12" spans="1:255" x14ac:dyDescent="0.25">
      <c r="A12" s="39" t="s">
        <v>480</v>
      </c>
      <c r="B12" s="39" t="s">
        <v>536</v>
      </c>
      <c r="C12" s="46" t="s">
        <v>537</v>
      </c>
      <c r="D12" s="46" t="s">
        <v>537</v>
      </c>
      <c r="E12" s="46" t="s">
        <v>474</v>
      </c>
      <c r="F12" s="46" t="s">
        <v>474</v>
      </c>
      <c r="G12" s="39"/>
      <c r="H12" s="39"/>
      <c r="I12" s="39"/>
      <c r="J12" s="39"/>
      <c r="K12" s="39">
        <f t="shared" si="0"/>
        <v>4</v>
      </c>
      <c r="L12" s="39">
        <f t="shared" si="2"/>
        <v>403</v>
      </c>
      <c r="M12" s="39" t="str">
        <f t="shared" si="3"/>
        <v>•Laat blijken op de hoogte te zijn van de trends en ontwikkelingen in de maatschappij|•Laat blijken op de hoogte te zijn van de recentelijke ontwikkelingen in het eigen vakgebied en in de eigen organisatie|•Leg</v>
      </c>
      <c r="N12" s="39">
        <f t="shared" si="5"/>
        <v>206</v>
      </c>
      <c r="O12" t="str">
        <f t="shared" si="1"/>
        <v>•Laat blijken op de hoogte te zijn van de trends en ontwikkelingen in de maatschappij|•Laat blijken op de hoogte te zijn van de recentelijke ontwikkelingen in het eigen vakgebied en in de eigen organisatie|</v>
      </c>
      <c r="P12" s="39" t="str">
        <f t="shared" si="4"/>
        <v>•Legt een relatie tussen de huidige en toekomstige behoeften en ontwikkelingen in de maatschappij en de organisatie|•Levert een bijdrage aan het gewenste imago van de organisatie in de maatschappij</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row>
    <row r="13" spans="1:255" x14ac:dyDescent="0.25">
      <c r="A13" s="39" t="s">
        <v>342</v>
      </c>
      <c r="B13" s="39" t="s">
        <v>538</v>
      </c>
      <c r="C13" s="46" t="s">
        <v>539</v>
      </c>
      <c r="D13" s="46" t="s">
        <v>539</v>
      </c>
      <c r="E13" s="46" t="s">
        <v>474</v>
      </c>
      <c r="F13" s="46" t="s">
        <v>474</v>
      </c>
      <c r="G13" s="39"/>
      <c r="H13" s="39"/>
      <c r="I13" s="39"/>
      <c r="J13" s="39"/>
      <c r="K13" s="39">
        <f t="shared" si="0"/>
        <v>4</v>
      </c>
      <c r="L13" s="39">
        <f t="shared" si="2"/>
        <v>251</v>
      </c>
      <c r="M13" s="39" t="str">
        <f t="shared" si="3"/>
        <v>•Benut kansen die zich voordoen om doelstellingen te bereiken|•Draagt uit eigen beweging ideeën of oplossingen aan en neemt geen afwachtende houding aan|•Onderneemt ongevraagd extra acties buiten hetgeen oorspr</v>
      </c>
      <c r="N13" s="39">
        <f t="shared" si="5"/>
        <v>153</v>
      </c>
      <c r="O13" t="str">
        <f t="shared" si="1"/>
        <v>•Benut kansen die zich voordoen om doelstellingen te bereiken|•Draagt uit eigen beweging ideeën of oplossingen aan en neemt geen afwachtende houding aan|</v>
      </c>
      <c r="P13" s="39" t="str">
        <f t="shared" si="4"/>
        <v>•Onderneemt ongevraagd extra acties buiten hetgeen oorspronkelijk was gevraagd|•Neemt het voortouw</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row>
    <row r="14" spans="1:255" x14ac:dyDescent="0.25">
      <c r="A14" s="39" t="s">
        <v>481</v>
      </c>
      <c r="B14" s="39" t="s">
        <v>540</v>
      </c>
      <c r="C14" s="46" t="s">
        <v>541</v>
      </c>
      <c r="D14" s="46" t="s">
        <v>541</v>
      </c>
      <c r="E14" s="46" t="s">
        <v>474</v>
      </c>
      <c r="F14" s="46" t="s">
        <v>474</v>
      </c>
      <c r="G14" s="39"/>
      <c r="H14" s="39"/>
      <c r="I14" s="39"/>
      <c r="J14" s="39"/>
      <c r="K14" s="39">
        <f t="shared" si="0"/>
        <v>6</v>
      </c>
      <c r="L14" s="39">
        <f t="shared" si="2"/>
        <v>417</v>
      </c>
      <c r="M14" s="39" t="str">
        <f t="shared" si="3"/>
        <v>•Vraagt door op wensen en behoeften van de klant / gebruiker|•Komt met voorstellen/ suggesties die inspelen op de belangen van de klant / gebruiker|•Biedt ongevraagd extra service|•Toont belangstelling voor vra</v>
      </c>
      <c r="N14" s="39">
        <f t="shared" si="5"/>
        <v>180</v>
      </c>
      <c r="O14" t="str">
        <f t="shared" si="1"/>
        <v>•Vraagt door op wensen en behoeften van de klant / gebruiker|•Komt met voorstellen/ suggesties die inspelen op de belangen van de klant / gebruiker|•Biedt ongevraagd extra service|</v>
      </c>
      <c r="P14" s="39" t="str">
        <f t="shared" si="4"/>
        <v>•Toont belangstelling voor vraagstukken / problemen van de klant/ gebruiker|•Communiceert duidelijk met de klant/ gebruiker over de kaders/ beperkingen waarbinnen gewerkt moet worden|•Houdt zich aan afspraken die hij met de ‘klant’ maakt</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row>
    <row r="15" spans="1:255" x14ac:dyDescent="0.25">
      <c r="A15" s="39" t="s">
        <v>482</v>
      </c>
      <c r="B15" s="39" t="s">
        <v>542</v>
      </c>
      <c r="C15" s="46" t="s">
        <v>543</v>
      </c>
      <c r="D15" s="46" t="s">
        <v>543</v>
      </c>
      <c r="E15" s="46" t="s">
        <v>474</v>
      </c>
      <c r="F15" s="46" t="s">
        <v>474</v>
      </c>
      <c r="G15" s="39"/>
      <c r="H15" s="39"/>
      <c r="I15" s="39"/>
      <c r="J15" s="39"/>
      <c r="K15" s="39">
        <f t="shared" si="0"/>
        <v>3</v>
      </c>
      <c r="L15" s="39">
        <f t="shared" si="2"/>
        <v>190</v>
      </c>
      <c r="M15" s="39" t="str">
        <f t="shared" si="3"/>
        <v/>
      </c>
      <c r="N15" s="39" t="str">
        <f t="shared" si="5"/>
        <v/>
      </c>
      <c r="O15" t="str">
        <f t="shared" si="1"/>
        <v>•Besteedt aandacht aan kwaliteitsaspecten|•Is effectief in het handhaven van bestaande kwaliteit|•Draagt bij aan het ontwikkelen van criteria voor het beoordelen van kwaliteit van prestaties</v>
      </c>
      <c r="P15" s="39" t="str">
        <f t="shared" si="4"/>
        <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row>
    <row r="16" spans="1:255" x14ac:dyDescent="0.25">
      <c r="A16" s="39" t="s">
        <v>483</v>
      </c>
      <c r="B16" s="39" t="s">
        <v>544</v>
      </c>
      <c r="C16" s="46" t="s">
        <v>545</v>
      </c>
      <c r="D16" s="46" t="s">
        <v>545</v>
      </c>
      <c r="E16" s="46" t="s">
        <v>474</v>
      </c>
      <c r="F16" s="46" t="s">
        <v>474</v>
      </c>
      <c r="G16" s="39"/>
      <c r="H16" s="39"/>
      <c r="I16" s="39"/>
      <c r="J16" s="39"/>
      <c r="K16" s="39">
        <f t="shared" si="0"/>
        <v>4</v>
      </c>
      <c r="L16" s="39">
        <f t="shared" si="2"/>
        <v>205</v>
      </c>
      <c r="M16" s="39" t="str">
        <f t="shared" si="3"/>
        <v/>
      </c>
      <c r="N16" s="39" t="str">
        <f t="shared" si="5"/>
        <v/>
      </c>
      <c r="O16" t="str">
        <f t="shared" si="1"/>
        <v>•Motiveert anderen resultaten te bereiken|•Houdt de aandacht van individu en groep op de te vervullen taken|•Toont een juiste balans tussen taakgericht en persoonsgericht leiderschap|•Toont voorbeeldgedrag</v>
      </c>
      <c r="P16" s="39" t="str">
        <f t="shared" si="4"/>
        <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row>
    <row r="17" spans="1:255" x14ac:dyDescent="0.25">
      <c r="A17" s="39" t="s">
        <v>343</v>
      </c>
      <c r="B17" s="39" t="s">
        <v>546</v>
      </c>
      <c r="C17" s="46" t="s">
        <v>547</v>
      </c>
      <c r="D17" s="46" t="s">
        <v>547</v>
      </c>
      <c r="E17" s="46" t="s">
        <v>474</v>
      </c>
      <c r="F17" s="46" t="s">
        <v>474</v>
      </c>
      <c r="G17" s="39"/>
      <c r="H17" s="39"/>
      <c r="I17" s="39"/>
      <c r="J17" s="39"/>
      <c r="K17" s="39">
        <f t="shared" si="0"/>
        <v>5</v>
      </c>
      <c r="L17" s="39">
        <f t="shared" si="2"/>
        <v>296</v>
      </c>
      <c r="M17" s="39" t="str">
        <f t="shared" si="3"/>
        <v>•Neemt op verantwoorde manier de tijd om naar anderen te luisteren|•Vat de boodschap van de ander correct samen|•Komt terug op wat iemand eerder in het gesprek gezegd heeft|•Houdt gedurende het gesprek oogconta</v>
      </c>
      <c r="N17" s="39">
        <f t="shared" si="5"/>
        <v>173</v>
      </c>
      <c r="O17" t="str">
        <f>IF(M17="",C17,LEFT(C17,N17))</f>
        <v>•Neemt op verantwoorde manier de tijd om naar anderen te luisteren|•Vat de boodschap van de ander correct samen|•Komt terug op wat iemand eerder in het gesprek gezegd heeft|</v>
      </c>
      <c r="P17" s="39" t="str">
        <f t="shared" si="4"/>
        <v>•Houdt gedurende het gesprek oogcontact met de spreker|•Maakt gebruik van de (nieuw) verkregen informatie, cq verwerkt deze</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row>
    <row r="18" spans="1:255" x14ac:dyDescent="0.25">
      <c r="A18" s="46" t="s">
        <v>484</v>
      </c>
      <c r="B18" s="39" t="s">
        <v>548</v>
      </c>
      <c r="C18" s="39" t="s">
        <v>549</v>
      </c>
      <c r="D18" s="39" t="s">
        <v>549</v>
      </c>
      <c r="E18" s="39" t="s">
        <v>474</v>
      </c>
      <c r="F18" s="39" t="s">
        <v>474</v>
      </c>
      <c r="G18" s="39"/>
      <c r="H18" s="39"/>
      <c r="I18" s="39"/>
      <c r="J18" s="39"/>
      <c r="K18" s="39">
        <f t="shared" si="0"/>
        <v>5</v>
      </c>
      <c r="L18" s="39">
        <f t="shared" si="2"/>
        <v>369</v>
      </c>
      <c r="M18" s="39" t="str">
        <f t="shared" si="3"/>
        <v>•Brengt eigen standpunten zelfverzekerd naar boven|•Bepaalt ruimte voor onderhandeling en overziet het verschil tussen gewenst en haalbaar resultaat|•Overziet effecten en risico´s van de onderhandeling voor ver</v>
      </c>
      <c r="N18" s="39">
        <f t="shared" si="5"/>
        <v>149</v>
      </c>
      <c r="O18" t="str">
        <f t="shared" ref="O18:O37" si="6">IF(M18="",C18,LEFT(C18,N18))</f>
        <v>•Brengt eigen standpunten zelfverzekerd naar boven|•Bepaalt ruimte voor onderhandeling en overziet het verschil tussen gewenst en haalbaar resultaat|</v>
      </c>
      <c r="P18" s="39" t="str">
        <f t="shared" si="4"/>
        <v>•Overziet effecten en risico´s van de onderhandeling voor verschillende partijen|•Schakelt behendig en snel tussen verschillende onderhandelingsstrategieën|•Zoekt naar oplossingen die voor alle partijen aanvaardbaar zijn</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row>
    <row r="19" spans="1:255" x14ac:dyDescent="0.25">
      <c r="A19" s="39" t="s">
        <v>485</v>
      </c>
      <c r="B19" s="39" t="s">
        <v>550</v>
      </c>
      <c r="C19" s="39" t="s">
        <v>551</v>
      </c>
      <c r="D19" s="39" t="s">
        <v>551</v>
      </c>
      <c r="E19" s="39" t="s">
        <v>474</v>
      </c>
      <c r="F19" s="39" t="s">
        <v>474</v>
      </c>
      <c r="G19" s="39"/>
      <c r="H19" s="39"/>
      <c r="I19" s="39"/>
      <c r="J19" s="39"/>
      <c r="K19" s="39">
        <f t="shared" si="0"/>
        <v>4</v>
      </c>
      <c r="L19" s="39">
        <f t="shared" si="2"/>
        <v>332</v>
      </c>
      <c r="M19" s="39" t="str">
        <f t="shared" si="3"/>
        <v>•Benoemt de consequenties van bepaalde keuzen|•Toetst voorstellen vanuit verscheidene invalshoeken|•Komt op redelijke termijn met een goed afgewogen oordeel waarbij effectief gebruik gemaakt is van alle beschik</v>
      </c>
      <c r="N19" s="39">
        <f t="shared" si="5"/>
        <v>99</v>
      </c>
      <c r="O19" t="str">
        <f t="shared" si="6"/>
        <v>•Benoemt de consequenties van bepaalde keuzen|•Toetst voorstellen vanuit verscheidene invalshoeken|</v>
      </c>
      <c r="P19" s="39" t="str">
        <f t="shared" si="4"/>
        <v>•Komt op redelijke termijn met een goed afgewogen oordeel waarbij effectief gebruik gemaakt is van alle beschikbare informatie|•Maakt effectief gebruik van alle beschikbare informatie en consulteert in voorkomen­de gevallen collega’s</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row>
    <row r="20" spans="1:255" x14ac:dyDescent="0.25">
      <c r="A20" s="39" t="s">
        <v>486</v>
      </c>
      <c r="B20" s="39" t="s">
        <v>552</v>
      </c>
      <c r="C20" s="39" t="s">
        <v>553</v>
      </c>
      <c r="D20" s="39" t="s">
        <v>553</v>
      </c>
      <c r="E20" s="39" t="s">
        <v>474</v>
      </c>
      <c r="F20" s="39" t="s">
        <v>474</v>
      </c>
      <c r="G20" s="39"/>
      <c r="H20" s="39"/>
      <c r="I20" s="39"/>
      <c r="J20" s="39"/>
      <c r="K20" s="39">
        <f t="shared" si="0"/>
        <v>6</v>
      </c>
      <c r="L20" s="39">
        <f t="shared" si="2"/>
        <v>409</v>
      </c>
      <c r="M20" s="39" t="str">
        <f t="shared" si="3"/>
        <v>•Gaat samenwerkingsrelaties aan en bestendigt deze om bepaalde doelen te bereiken|•Benut relaties die voor het werk zinvol kunnen zijn|•Gebruikt relaties om aan de voor het werk benodigde informatie te komen|•O</v>
      </c>
      <c r="N20" s="39">
        <f t="shared" si="5"/>
        <v>208</v>
      </c>
      <c r="O20" t="str">
        <f t="shared" si="6"/>
        <v>•Gaat samenwerkingsrelaties aan en bestendigt deze om bepaalde doelen te bereiken|•Benut relaties die voor het werk zinvol kunnen zijn|•Gebruikt relaties om aan de voor het werk benodigde informatie te komen|</v>
      </c>
      <c r="P20" s="39" t="str">
        <f t="shared" si="4"/>
        <v>•Onderhoudt relaties die eenmaal zijn gelegd|•Komt uit eigen beweging tot het leggen en onderhouden van relaties met anderen|•Stimuleert zichzelf en collega´s deel te nemen aan externe overlegsituaties</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25">
      <c r="A21" s="39" t="s">
        <v>487</v>
      </c>
      <c r="B21" s="39" t="s">
        <v>554</v>
      </c>
      <c r="C21" s="39" t="s">
        <v>555</v>
      </c>
      <c r="D21" s="39" t="s">
        <v>555</v>
      </c>
      <c r="E21" s="39" t="s">
        <v>474</v>
      </c>
      <c r="F21" s="39" t="s">
        <v>474</v>
      </c>
      <c r="G21" s="39"/>
      <c r="H21" s="39"/>
      <c r="I21" s="39"/>
      <c r="J21" s="39"/>
      <c r="K21" s="39">
        <f t="shared" si="0"/>
        <v>3</v>
      </c>
      <c r="L21" s="39">
        <f t="shared" si="2"/>
        <v>278</v>
      </c>
      <c r="M21" s="39" t="str">
        <f t="shared" si="3"/>
        <v>•Reageert op onuitgesproken behoeften van ander afdelingen|•Waarschuwt voor ongewenste neveneffecten op anderen buiten eigen functiegebied of afdeling|•Heeft zicht op organisatorische belemmeringen die de medew</v>
      </c>
      <c r="N21" s="39">
        <f t="shared" si="5"/>
        <v>151</v>
      </c>
      <c r="O21" t="str">
        <f t="shared" si="6"/>
        <v>•Reageert op onuitgesproken behoeften van ander afdelingen|•Waarschuwt voor ongewenste neveneffecten op anderen buiten eigen functiegebied of afdeling|</v>
      </c>
      <c r="P21" s="39" t="str">
        <f t="shared" si="4"/>
        <v>•Heeft zicht op organisatorische belemmeringen die de medewerkers hinderen bij hun werk Probeert die belemmeringen weg te nemen</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25">
      <c r="A22" s="39" t="s">
        <v>488</v>
      </c>
      <c r="B22" s="39" t="s">
        <v>556</v>
      </c>
      <c r="C22" s="39" t="s">
        <v>557</v>
      </c>
      <c r="D22" s="39" t="s">
        <v>557</v>
      </c>
      <c r="E22" s="39" t="s">
        <v>474</v>
      </c>
      <c r="F22" s="39" t="s">
        <v>474</v>
      </c>
      <c r="G22" s="39"/>
      <c r="H22" s="39"/>
      <c r="I22" s="39"/>
      <c r="J22" s="39"/>
      <c r="K22" s="39">
        <f t="shared" si="0"/>
        <v>3</v>
      </c>
      <c r="L22" s="39">
        <f t="shared" si="2"/>
        <v>266</v>
      </c>
      <c r="M22" s="39" t="str">
        <f t="shared" si="3"/>
        <v>•Houdt rekening met de organisatiecultuur bij het doen van voorstellen|•Staat achter beslissingen die voor de organisatie nuttig zijn, zelfs als die minder populair of controversieel zijn|•Houdt rekening met de</v>
      </c>
      <c r="N22" s="39">
        <f t="shared" si="5"/>
        <v>188</v>
      </c>
      <c r="O22" t="str">
        <f t="shared" si="6"/>
        <v>•Houdt rekening met de organisatiecultuur bij het doen van voorstellen|•Staat achter beslissingen die voor de organisatie nuttig zijn, zelfs als die minder populair of controversieel zijn|</v>
      </c>
      <c r="P22" s="39" t="str">
        <f t="shared" si="4"/>
        <v>•Houdt rekening met de beleidsruimte van de leidinggevende of hoger management</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25">
      <c r="A23" s="39" t="s">
        <v>489</v>
      </c>
      <c r="B23" s="39" t="s">
        <v>558</v>
      </c>
      <c r="C23" s="39" t="s">
        <v>559</v>
      </c>
      <c r="D23" s="39" t="s">
        <v>559</v>
      </c>
      <c r="E23" s="39" t="s">
        <v>474</v>
      </c>
      <c r="F23" s="39" t="s">
        <v>474</v>
      </c>
      <c r="G23" s="39"/>
      <c r="H23" s="39"/>
      <c r="I23" s="39"/>
      <c r="J23" s="39"/>
      <c r="K23" s="39">
        <f t="shared" si="0"/>
        <v>3</v>
      </c>
      <c r="L23" s="39">
        <f t="shared" si="2"/>
        <v>95</v>
      </c>
      <c r="M23" s="39" t="str">
        <f t="shared" si="3"/>
        <v/>
      </c>
      <c r="N23" s="39" t="str">
        <f t="shared" si="5"/>
        <v/>
      </c>
      <c r="O23" t="str">
        <f t="shared" si="6"/>
        <v>•Deelt eigen tijd efficiënt in|•Stelt duidelijke prioriteiten|•Kan ordening aanbrengen in taken</v>
      </c>
      <c r="P23" s="39" t="str">
        <f t="shared" si="4"/>
        <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25">
      <c r="A24" s="39" t="s">
        <v>344</v>
      </c>
      <c r="B24" s="39" t="s">
        <v>560</v>
      </c>
      <c r="C24" s="39" t="s">
        <v>561</v>
      </c>
      <c r="D24" s="39" t="s">
        <v>561</v>
      </c>
      <c r="E24" s="39" t="s">
        <v>474</v>
      </c>
      <c r="F24" s="39" t="s">
        <v>474</v>
      </c>
      <c r="G24" s="39"/>
      <c r="H24" s="39"/>
      <c r="I24" s="39"/>
      <c r="J24" s="39"/>
      <c r="K24" s="39">
        <f t="shared" si="0"/>
        <v>3</v>
      </c>
      <c r="L24" s="39">
        <f t="shared" si="2"/>
        <v>145</v>
      </c>
      <c r="M24" s="39" t="str">
        <f t="shared" si="3"/>
        <v/>
      </c>
      <c r="N24" s="39" t="str">
        <f t="shared" si="5"/>
        <v/>
      </c>
      <c r="O24" t="str">
        <f t="shared" si="6"/>
        <v>•Kan een standpunt onderbouwd inbrengen|•Weet anderen voor eigen standpunt te winnen|•Krijgt anderen zover dat zij van koers of aanpak veranderen</v>
      </c>
      <c r="P24" s="39" t="str">
        <f t="shared" si="4"/>
        <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row>
    <row r="25" spans="1:255" x14ac:dyDescent="0.25">
      <c r="A25" s="39" t="s">
        <v>345</v>
      </c>
      <c r="B25" s="39" t="s">
        <v>562</v>
      </c>
      <c r="C25" s="39" t="s">
        <v>563</v>
      </c>
      <c r="D25" s="39" t="s">
        <v>563</v>
      </c>
      <c r="E25" s="39" t="s">
        <v>474</v>
      </c>
      <c r="F25" s="39" t="s">
        <v>474</v>
      </c>
      <c r="G25" s="39"/>
      <c r="H25" s="39"/>
      <c r="I25" s="39"/>
      <c r="J25" s="39"/>
      <c r="K25" s="39">
        <f t="shared" si="0"/>
        <v>6</v>
      </c>
      <c r="L25" s="39">
        <f t="shared" si="2"/>
        <v>337</v>
      </c>
      <c r="M25" s="39" t="str">
        <f t="shared" si="3"/>
        <v>•Formuleert concrete en meetbare doelstellingen voor zichzelf en voor anderen|•Schept randvoorwaarden om zaken ordelijk en efficiënt af te werken|•Schakelt anderen in, rekening houdend met hun bekwaamheid en in</v>
      </c>
      <c r="N25" s="39">
        <f t="shared" si="5"/>
        <v>146</v>
      </c>
      <c r="O25" t="str">
        <f t="shared" si="6"/>
        <v>•Formuleert concrete en meetbare doelstellingen voor zichzelf en voor anderen|•Schept randvoorwaarden om zaken ordelijk en efficiënt af te werken|</v>
      </c>
      <c r="P25" s="39" t="str">
        <f t="shared" si="4"/>
        <v>•Schakelt anderen in, rekening houdend met hun bekwaamheid en interesse|•Stelt duidelijke prioriteiten|•Houdt in de gaten of en hoe zaken worden uitgevoerd|•Weet gestelde termijnen te bewaken</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row>
    <row r="26" spans="1:255" x14ac:dyDescent="0.25">
      <c r="A26" s="39" t="s">
        <v>490</v>
      </c>
      <c r="B26" s="39" t="s">
        <v>564</v>
      </c>
      <c r="C26" s="39" t="s">
        <v>565</v>
      </c>
      <c r="D26" s="39" t="s">
        <v>565</v>
      </c>
      <c r="E26" s="39" t="s">
        <v>474</v>
      </c>
      <c r="F26" s="39" t="s">
        <v>474</v>
      </c>
      <c r="G26" s="39"/>
      <c r="H26" s="39"/>
      <c r="I26" s="39"/>
      <c r="J26" s="39"/>
      <c r="K26" s="39">
        <f t="shared" si="0"/>
        <v>5</v>
      </c>
      <c r="L26" s="39">
        <f t="shared" si="2"/>
        <v>345</v>
      </c>
      <c r="M26" s="39" t="str">
        <f t="shared" si="3"/>
        <v>•Neemt verantwoordelijkheid voor de eigen resultaatgebieden en de te behalen resultaten|•Haalt deadlines of stelt planningen tijdig bij en communiceert actief daarover|•Blijft nauwkeurig te werk gaan ook bij te</v>
      </c>
      <c r="N26" s="39">
        <f t="shared" si="5"/>
        <v>168</v>
      </c>
      <c r="O26" t="str">
        <f t="shared" si="6"/>
        <v>•Neemt verantwoordelijkheid voor de eigen resultaatgebieden en de te behalen resultaten|•Haalt deadlines of stelt planningen tijdig bij en communiceert actief daarover|</v>
      </c>
      <c r="P26" s="39" t="str">
        <f t="shared" si="4"/>
        <v>•Blijft nauwkeurig te werk gaan ook bij tegenslag|•Stelt zichzelf uitdagende, maar realistische doelen|•Zoekt en maakt gebruik van alternatieve aanpakken om het doel te bereiken</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row>
    <row r="27" spans="1:255" x14ac:dyDescent="0.25">
      <c r="A27" s="39" t="s">
        <v>346</v>
      </c>
      <c r="B27" s="39" t="s">
        <v>566</v>
      </c>
      <c r="C27" s="39" t="s">
        <v>567</v>
      </c>
      <c r="D27" s="39" t="s">
        <v>567</v>
      </c>
      <c r="E27" s="39" t="s">
        <v>474</v>
      </c>
      <c r="F27" s="39" t="s">
        <v>474</v>
      </c>
      <c r="G27" s="39"/>
      <c r="H27" s="39"/>
      <c r="I27" s="39"/>
      <c r="J27" s="39"/>
      <c r="K27" s="39">
        <f t="shared" si="0"/>
        <v>3</v>
      </c>
      <c r="L27" s="39">
        <f t="shared" si="2"/>
        <v>117</v>
      </c>
      <c r="M27" s="39" t="str">
        <f t="shared" si="3"/>
        <v/>
      </c>
      <c r="N27" s="39" t="str">
        <f t="shared" si="5"/>
        <v/>
      </c>
      <c r="O27" t="str">
        <f t="shared" si="6"/>
        <v>•Deelt informatie met anderen|•Werkt goed met anderen samen|•Laat het gezamenlijke belang boven het eigen belang gaan</v>
      </c>
      <c r="P27" s="39" t="str">
        <f t="shared" si="4"/>
        <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row>
    <row r="28" spans="1:255" x14ac:dyDescent="0.25">
      <c r="A28" s="39" t="s">
        <v>491</v>
      </c>
      <c r="B28" s="39" t="s">
        <v>568</v>
      </c>
      <c r="C28" s="39" t="s">
        <v>569</v>
      </c>
      <c r="D28" s="39" t="s">
        <v>569</v>
      </c>
      <c r="E28" s="39" t="s">
        <v>474</v>
      </c>
      <c r="F28" s="39" t="s">
        <v>474</v>
      </c>
      <c r="G28" s="39"/>
      <c r="H28" s="39"/>
      <c r="I28" s="39"/>
      <c r="J28" s="39"/>
      <c r="K28" s="39">
        <f t="shared" si="0"/>
        <v>7</v>
      </c>
      <c r="L28" s="39">
        <f t="shared" si="2"/>
        <v>416</v>
      </c>
      <c r="M28" s="39" t="str">
        <f t="shared" si="3"/>
        <v>•Maakt goed leesbare teksten waarin de boodschap helder gebracht wordt|•Past taalgebruik aan op niveau van de lezer/ gesprekspartner|•Past grammaticale regels op juiste wijze toe|•Heeft een heldere opbouw en st</v>
      </c>
      <c r="N28" s="39">
        <f t="shared" si="5"/>
        <v>179</v>
      </c>
      <c r="O28" t="str">
        <f t="shared" si="6"/>
        <v>•Maakt goed leesbare teksten waarin de boodschap helder gebracht wordt|•Past taalgebruik aan op niveau van de lezer/ gesprekspartner|•Past grammaticale regels op juiste wijze toe|</v>
      </c>
      <c r="P28" s="39" t="str">
        <f t="shared" si="4"/>
        <v>•Heeft een heldere opbouw en structuur in schriftelijk werk en mondelinge presentatie|•Weet de aandacht vast te houden, zowel in een groep als in een één op één situatie|•Luistert naar de boodschap van anderen|•Werkt volgens de huisstijl</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row>
    <row r="29" spans="1:255" x14ac:dyDescent="0.25">
      <c r="A29" s="39" t="s">
        <v>347</v>
      </c>
      <c r="B29" s="39" t="s">
        <v>570</v>
      </c>
      <c r="C29" s="39" t="s">
        <v>571</v>
      </c>
      <c r="D29" s="39" t="s">
        <v>571</v>
      </c>
      <c r="E29" s="39" t="s">
        <v>474</v>
      </c>
      <c r="F29" s="39" t="s">
        <v>474</v>
      </c>
      <c r="G29" s="39"/>
      <c r="H29" s="39"/>
      <c r="I29" s="39"/>
      <c r="J29" s="39"/>
      <c r="K29" s="39">
        <f t="shared" si="0"/>
        <v>3</v>
      </c>
      <c r="L29" s="39">
        <f t="shared" si="2"/>
        <v>207</v>
      </c>
      <c r="M29" s="39" t="str">
        <f t="shared" si="3"/>
        <v/>
      </c>
      <c r="N29" s="39" t="str">
        <f t="shared" si="5"/>
        <v/>
      </c>
      <c r="O29" t="str">
        <f t="shared" si="6"/>
        <v>•Getuigt van een strategische visie|•Heeft een breed perspectief en houdt rekening met verleden, heden en toekomst|•Kan afstand nemen van de korte termijn problemen om zich te richten op lange-termijn-issues</v>
      </c>
      <c r="P29" s="39" t="str">
        <f t="shared" si="4"/>
        <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row>
    <row r="30" spans="1:255" x14ac:dyDescent="0.25">
      <c r="A30" s="39" t="s">
        <v>492</v>
      </c>
      <c r="B30" s="39" t="s">
        <v>572</v>
      </c>
      <c r="C30" s="39" t="s">
        <v>573</v>
      </c>
      <c r="D30" s="39" t="s">
        <v>573</v>
      </c>
      <c r="E30" s="39" t="s">
        <v>474</v>
      </c>
      <c r="F30" s="39" t="s">
        <v>474</v>
      </c>
      <c r="G30" s="39"/>
      <c r="H30" s="39"/>
      <c r="I30" s="39"/>
      <c r="J30" s="39"/>
      <c r="K30" s="39">
        <f t="shared" si="0"/>
        <v>5</v>
      </c>
      <c r="L30" s="39">
        <f t="shared" si="2"/>
        <v>254</v>
      </c>
      <c r="M30" s="39" t="str">
        <f t="shared" si="3"/>
        <v>•Reageert op een beheerste wijze bij spanningen en emoties|•Blijft overeind bij tegenslag|•Gemotiveerd bij teleurstelling op tegenspel|•Levert onder tijdsdruk goede prestaties|•Blijft goed functioneren onder sn</v>
      </c>
      <c r="N30" s="39">
        <f t="shared" si="5"/>
        <v>176</v>
      </c>
      <c r="O30" t="str">
        <f t="shared" si="6"/>
        <v>•Reageert op een beheerste wijze bij spanningen en emoties|•Blijft overeind bij tegenslag|•Gemotiveerd bij teleurstelling op tegenspel|•Levert onder tijdsdruk goede prestaties|</v>
      </c>
      <c r="P30" s="39" t="str">
        <f t="shared" si="4"/>
        <v>•Blijft goed functioneren onder snel veranderende of belastende omstandigheden</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c r="IJ30" s="39"/>
      <c r="IK30" s="39"/>
      <c r="IL30" s="39"/>
      <c r="IM30" s="39"/>
      <c r="IN30" s="39"/>
      <c r="IO30" s="39"/>
      <c r="IP30" s="39"/>
      <c r="IQ30" s="39"/>
      <c r="IR30" s="39"/>
      <c r="IS30" s="39"/>
      <c r="IT30" s="39"/>
      <c r="IU30" s="39"/>
    </row>
    <row r="31" spans="1:255" x14ac:dyDescent="0.25">
      <c r="A31" s="39" t="s">
        <v>493</v>
      </c>
      <c r="B31" s="39" t="s">
        <v>574</v>
      </c>
      <c r="C31" s="39" t="s">
        <v>575</v>
      </c>
      <c r="D31" s="39" t="s">
        <v>575</v>
      </c>
      <c r="E31" s="39" t="s">
        <v>474</v>
      </c>
      <c r="F31" s="39" t="s">
        <v>474</v>
      </c>
      <c r="G31" s="39"/>
      <c r="H31" s="39"/>
      <c r="I31" s="39"/>
      <c r="J31" s="39"/>
      <c r="K31" s="39">
        <f t="shared" si="0"/>
        <v>2</v>
      </c>
      <c r="L31" s="39">
        <f t="shared" si="2"/>
        <v>158</v>
      </c>
      <c r="M31" s="39" t="str">
        <f t="shared" si="3"/>
        <v/>
      </c>
      <c r="N31" s="39" t="str">
        <f t="shared" si="5"/>
        <v/>
      </c>
      <c r="O31" t="str">
        <f t="shared" si="6"/>
        <v>•Laat verbondenheid met de eigen taak zien en verdiept zich in eigen taak|•Laat verbondenheid met het eigen vakgebied zien en verdiept zich in eigen vakgebied</v>
      </c>
      <c r="P31" s="39" t="str">
        <f t="shared" si="4"/>
        <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row>
    <row r="32" spans="1:255" x14ac:dyDescent="0.25">
      <c r="A32" s="39" t="s">
        <v>494</v>
      </c>
      <c r="B32" s="39" t="s">
        <v>576</v>
      </c>
      <c r="C32" s="39" t="s">
        <v>577</v>
      </c>
      <c r="D32" s="39" t="s">
        <v>577</v>
      </c>
      <c r="E32" s="39" t="s">
        <v>474</v>
      </c>
      <c r="F32" s="39" t="s">
        <v>474</v>
      </c>
      <c r="G32" s="39"/>
      <c r="H32" s="39"/>
      <c r="I32" s="39"/>
      <c r="J32" s="39"/>
      <c r="K32" s="39">
        <f t="shared" si="0"/>
        <v>4</v>
      </c>
      <c r="L32" s="39">
        <f t="shared" si="2"/>
        <v>197</v>
      </c>
      <c r="M32" s="39" t="str">
        <f t="shared" si="3"/>
        <v/>
      </c>
      <c r="N32" s="39" t="str">
        <f t="shared" si="5"/>
        <v/>
      </c>
      <c r="O32" t="str">
        <f t="shared" si="6"/>
        <v>•Trekt lering uit eigen ervaringen|•Doet systematisch onderzoek|•Integreert nieuwe kennis in bestaande kennis|•Toont zich nieuwsgierig/ leergierig om huidige kennis te verbreden en/ of te verdiepen</v>
      </c>
      <c r="P32" s="39" t="str">
        <f t="shared" si="4"/>
        <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row>
    <row r="33" spans="1:255" x14ac:dyDescent="0.25">
      <c r="A33" s="39" t="s">
        <v>495</v>
      </c>
      <c r="B33" s="39" t="s">
        <v>578</v>
      </c>
      <c r="C33" s="39" t="s">
        <v>579</v>
      </c>
      <c r="D33" s="39" t="s">
        <v>579</v>
      </c>
      <c r="E33" s="39" t="s">
        <v>474</v>
      </c>
      <c r="F33" s="39" t="s">
        <v>474</v>
      </c>
      <c r="G33" s="39"/>
      <c r="H33" s="39"/>
      <c r="I33" s="39"/>
      <c r="J33" s="39"/>
      <c r="K33" s="39">
        <f t="shared" si="0"/>
        <v>5</v>
      </c>
      <c r="L33" s="39">
        <f t="shared" si="2"/>
        <v>300</v>
      </c>
      <c r="M33" s="39" t="str">
        <f t="shared" si="3"/>
        <v>•Haalt de kern uit een brei aan informatie|•Brengt ordening aan in complexe informatie en maakt deze voor anderen toegankelijk|•Herkent en signaleert belangrijke informatie in een informatierijke omgeving|•Legt</v>
      </c>
      <c r="N33" s="39">
        <f t="shared" si="5"/>
        <v>205</v>
      </c>
      <c r="O33" t="str">
        <f t="shared" si="6"/>
        <v>•Haalt de kern uit een brei aan informatie|•Brengt ordening aan in complexe informatie en maakt deze voor anderen toegankelijk|•Herkent en signaleert belangrijke informatie in een informatierijke omgeving|</v>
      </c>
      <c r="P33" s="39" t="str">
        <f t="shared" si="4"/>
        <v>•Legt verbanden tussen gegevens|•Weet problemen te analyseren en mogelijke oorzaken te benoemen</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row>
    <row r="34" spans="1:255" x14ac:dyDescent="0.25">
      <c r="A34" s="39" t="s">
        <v>496</v>
      </c>
      <c r="B34" s="39" t="s">
        <v>580</v>
      </c>
      <c r="C34" s="39" t="s">
        <v>581</v>
      </c>
      <c r="D34" s="39" t="s">
        <v>581</v>
      </c>
      <c r="E34" s="39" t="s">
        <v>474</v>
      </c>
      <c r="F34" s="39" t="s">
        <v>474</v>
      </c>
      <c r="G34" s="39"/>
      <c r="H34" s="39"/>
      <c r="I34" s="39"/>
      <c r="J34" s="39"/>
      <c r="K34" s="39">
        <f t="shared" si="0"/>
        <v>5</v>
      </c>
      <c r="L34" s="39">
        <f t="shared" si="2"/>
        <v>408</v>
      </c>
      <c r="M34" s="39" t="str">
        <f t="shared" si="3"/>
        <v>•Draagt de eigen mening helder uit|•Doorziet de korte termijn gevolgen van voorstellen, plannen en beslissingen van de eigen functie of afdeling voor het eigen werkgebied|•Integreert relevante interne ontwikkel</v>
      </c>
      <c r="N34" s="39">
        <f t="shared" si="5"/>
        <v>171</v>
      </c>
      <c r="O34" t="str">
        <f t="shared" si="6"/>
        <v>•Draagt de eigen mening helder uit|•Doorziet de korte termijn gevolgen van voorstellen, plannen en beslissingen van de eigen functie of afdeling voor het eigen werkgebied|</v>
      </c>
      <c r="P34" s="39" t="str">
        <f t="shared" si="4"/>
        <v>•Integreert relevante interne ontwikkelingen in het eigen werk|•Draagt op heldere wijze de ambities van de eigen afdeling uit en relateert deze aan de organisatiedoelstellingen|•Ontwikkelt een visie op de toekomst van het eigen vakgebied</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row>
    <row r="35" spans="1:255" x14ac:dyDescent="0.25">
      <c r="A35" s="39" t="s">
        <v>497</v>
      </c>
      <c r="B35" s="39" t="s">
        <v>582</v>
      </c>
      <c r="C35" s="39" t="s">
        <v>583</v>
      </c>
      <c r="D35" s="39" t="s">
        <v>583</v>
      </c>
      <c r="E35" s="39" t="s">
        <v>474</v>
      </c>
      <c r="F35" s="39" t="s">
        <v>474</v>
      </c>
      <c r="G35" s="39"/>
      <c r="H35" s="39"/>
      <c r="I35" s="39"/>
      <c r="J35" s="39"/>
      <c r="K35" s="39">
        <f t="shared" si="0"/>
        <v>5</v>
      </c>
      <c r="L35" s="39">
        <f t="shared" si="2"/>
        <v>276</v>
      </c>
      <c r="M35" s="39" t="str">
        <f t="shared" si="3"/>
        <v>•Controleert tussentijds eigen en andermans activiteiten op inhoud en voortgang|•Ziet er op toe en spreekt mensen aan dat gemaakte afspraken worden nagekomen|•Signaleert afwijkingen en stuurt zo nodig bij|•Zoek</v>
      </c>
      <c r="N35" s="39">
        <f t="shared" si="5"/>
        <v>205</v>
      </c>
      <c r="O35" t="str">
        <f t="shared" si="6"/>
        <v>•Controleert tussentijds eigen en andermans activiteiten op inhoud en voortgang|•Ziet er op toe en spreekt mensen aan dat gemaakte afspraken worden nagekomen|•Signaleert afwijkingen en stuurt zo nodig bij|</v>
      </c>
      <c r="P35" s="39" t="str">
        <f t="shared" si="4"/>
        <v>•Zoekt of schept orde en regelmaat in het werk|•Komt eigen afspraken na</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row>
    <row r="36" spans="1:255" x14ac:dyDescent="0.25">
      <c r="A36" s="39" t="s">
        <v>498</v>
      </c>
      <c r="B36" s="39" t="s">
        <v>584</v>
      </c>
      <c r="C36" s="39" t="s">
        <v>585</v>
      </c>
      <c r="D36" s="39" t="s">
        <v>585</v>
      </c>
      <c r="E36" s="39" t="s">
        <v>474</v>
      </c>
      <c r="F36" s="39" t="s">
        <v>474</v>
      </c>
      <c r="G36" s="39"/>
      <c r="H36" s="39"/>
      <c r="I36" s="39"/>
      <c r="J36" s="39"/>
      <c r="K36" s="39">
        <f t="shared" si="0"/>
        <v>6</v>
      </c>
      <c r="L36" s="39">
        <f t="shared" si="2"/>
        <v>451</v>
      </c>
      <c r="M36" s="39" t="str">
        <f t="shared" si="3"/>
        <v>•Reageert actief en op een constructieve wijze op de ideeën van anderen|•Speelt informatie die voor anderen van belang kan zijn, tijdig door|•Uit zich positief over de prestaties van een collega|•Betrekt andere</v>
      </c>
      <c r="N36" s="39">
        <f t="shared" si="5"/>
        <v>195</v>
      </c>
      <c r="O36" t="str">
        <f t="shared" si="6"/>
        <v>•Reageert actief en op een constructieve wijze op de ideeën van anderen|•Speelt informatie die voor anderen van belang kan zijn, tijdig door|•Uit zich positief over de prestaties van een collega|</v>
      </c>
      <c r="P36" s="39" t="str">
        <f t="shared" si="4"/>
        <v>•Betrekt anderen actief bij het gesprek|•Maakt optimaal gebruik van de kennis en expertise van anderen en deelt ook zijn kennis en expertise met anderen|•Draagt bij aan een gezamenlijk resultaat, ook wanneer geen direct eigen functioneel belang aanwezig i</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c r="IS36" s="39"/>
      <c r="IT36" s="39"/>
      <c r="IU36" s="39"/>
    </row>
    <row r="37" spans="1:255" x14ac:dyDescent="0.25">
      <c r="A37" s="39" t="s">
        <v>499</v>
      </c>
      <c r="B37" s="39" t="s">
        <v>586</v>
      </c>
      <c r="C37" s="39" t="s">
        <v>587</v>
      </c>
      <c r="D37" s="39" t="s">
        <v>587</v>
      </c>
      <c r="E37" s="39" t="s">
        <v>474</v>
      </c>
      <c r="F37" s="39" t="s">
        <v>474</v>
      </c>
      <c r="G37" s="39"/>
      <c r="H37" s="39"/>
      <c r="I37" s="39"/>
      <c r="J37" s="39"/>
      <c r="K37" s="39">
        <f t="shared" si="0"/>
        <v>4</v>
      </c>
      <c r="L37" s="39">
        <f t="shared" si="2"/>
        <v>299</v>
      </c>
      <c r="M37" s="39" t="str">
        <f t="shared" si="3"/>
        <v>•Werkt zelfstandig, neemt zelf initiatieven en koppelt zonodig terug|•Kan het eigen werk goed plannen en organiseren, alsmede de juiste prioriteiten stellen|•Houdt binnen de zelfstandigheid rekening met anderen</v>
      </c>
      <c r="N37" s="39">
        <f t="shared" si="5"/>
        <v>157</v>
      </c>
      <c r="O37" t="str">
        <f t="shared" si="6"/>
        <v>•Werkt zelfstandig, neemt zelf initiatieven en koppelt zonodig terug|•Kan het eigen werk goed plannen en organiseren, alsmede de juiste prioriteiten stellen|</v>
      </c>
      <c r="P37" s="39" t="str">
        <f t="shared" si="4"/>
        <v>•Houdt binnen de zelfstandigheid rekening met anderen|•Heeft oog voor veranderende omstandigheden en nieuwe ontwikkelingen en speelt hierop in</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row>
    <row r="39" spans="1:255" x14ac:dyDescent="0.25">
      <c r="N39">
        <f ca="1">CELL("rij")-1</f>
        <v>22</v>
      </c>
      <c r="O39" t="str">
        <f ca="1">"Omschrijving van het gedrag: "&amp;CHAR(10)&amp;SUBSTITUTE(INDEX(O2:O37,$N$39),"|",CHAR(10))</f>
        <v>Omschrijving van het gedrag: 
•Deelt eigen tijd efficiënt in
•Stelt duidelijke prioriteiten
•Kan ordening aanbrengen in taken</v>
      </c>
      <c r="P39" t="str">
        <f ca="1">SUBSTITUTE(INDEX(P2:P37,$N$39),"|",CHAR(10))</f>
        <v/>
      </c>
    </row>
    <row r="40" spans="1:255" x14ac:dyDescent="0.25">
      <c r="N40">
        <v>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b"/>
  <dimension ref="A4:R311"/>
  <sheetViews>
    <sheetView workbookViewId="0">
      <selection activeCell="A5" sqref="A5:S30"/>
    </sheetView>
  </sheetViews>
  <sheetFormatPr defaultRowHeight="15" x14ac:dyDescent="0.25"/>
  <cols>
    <col min="1" max="1" width="52.25" bestFit="1" customWidth="1"/>
  </cols>
  <sheetData>
    <row r="4" spans="1:18" x14ac:dyDescent="0.25">
      <c r="C4" t="s">
        <v>170</v>
      </c>
      <c r="D4" t="s">
        <v>171</v>
      </c>
      <c r="E4" t="s">
        <v>170</v>
      </c>
      <c r="F4" t="s">
        <v>171</v>
      </c>
      <c r="G4" t="s">
        <v>170</v>
      </c>
      <c r="H4" t="s">
        <v>171</v>
      </c>
      <c r="I4" t="s">
        <v>170</v>
      </c>
      <c r="J4" t="s">
        <v>171</v>
      </c>
      <c r="K4" t="s">
        <v>170</v>
      </c>
      <c r="L4" t="s">
        <v>171</v>
      </c>
      <c r="M4" t="s">
        <v>170</v>
      </c>
      <c r="N4" t="s">
        <v>171</v>
      </c>
      <c r="O4" t="s">
        <v>170</v>
      </c>
      <c r="P4" t="s">
        <v>171</v>
      </c>
    </row>
    <row r="5" spans="1:18" x14ac:dyDescent="0.25">
      <c r="A5" t="s">
        <v>451</v>
      </c>
      <c r="B5">
        <v>8</v>
      </c>
      <c r="C5">
        <v>7</v>
      </c>
      <c r="D5">
        <v>1</v>
      </c>
      <c r="E5">
        <v>10</v>
      </c>
      <c r="F5">
        <v>1</v>
      </c>
      <c r="G5">
        <v>12</v>
      </c>
      <c r="H5">
        <v>1</v>
      </c>
      <c r="I5">
        <v>14</v>
      </c>
      <c r="J5">
        <v>2</v>
      </c>
      <c r="K5">
        <v>16</v>
      </c>
      <c r="L5">
        <v>1</v>
      </c>
      <c r="M5">
        <v>26</v>
      </c>
      <c r="N5">
        <v>2</v>
      </c>
      <c r="O5">
        <v>28</v>
      </c>
      <c r="P5">
        <v>2</v>
      </c>
      <c r="Q5">
        <v>34</v>
      </c>
      <c r="R5">
        <v>1</v>
      </c>
    </row>
    <row r="6" spans="1:18" x14ac:dyDescent="0.25">
      <c r="A6" t="s">
        <v>452</v>
      </c>
      <c r="B6">
        <v>8</v>
      </c>
      <c r="C6">
        <v>7</v>
      </c>
      <c r="D6">
        <v>1</v>
      </c>
      <c r="E6">
        <v>10</v>
      </c>
      <c r="F6">
        <v>1</v>
      </c>
      <c r="G6">
        <v>12</v>
      </c>
      <c r="H6">
        <v>1</v>
      </c>
      <c r="I6">
        <v>14</v>
      </c>
      <c r="J6">
        <v>2</v>
      </c>
      <c r="K6">
        <v>16</v>
      </c>
      <c r="L6">
        <v>1</v>
      </c>
      <c r="M6">
        <v>26</v>
      </c>
      <c r="N6">
        <v>2</v>
      </c>
      <c r="O6">
        <v>28</v>
      </c>
      <c r="P6">
        <v>2</v>
      </c>
      <c r="Q6">
        <v>32</v>
      </c>
      <c r="R6">
        <v>1</v>
      </c>
    </row>
    <row r="7" spans="1:18" x14ac:dyDescent="0.25">
      <c r="A7" t="s">
        <v>465</v>
      </c>
      <c r="B7">
        <v>8</v>
      </c>
      <c r="C7">
        <v>6</v>
      </c>
      <c r="D7">
        <v>1</v>
      </c>
      <c r="E7">
        <v>12</v>
      </c>
      <c r="F7">
        <v>1</v>
      </c>
      <c r="G7">
        <v>14</v>
      </c>
      <c r="H7">
        <v>2</v>
      </c>
      <c r="I7">
        <v>20</v>
      </c>
      <c r="J7">
        <v>1</v>
      </c>
      <c r="K7">
        <v>26</v>
      </c>
      <c r="L7">
        <v>2</v>
      </c>
      <c r="M7">
        <v>28</v>
      </c>
      <c r="N7">
        <v>2</v>
      </c>
      <c r="O7">
        <v>29</v>
      </c>
      <c r="P7">
        <v>1</v>
      </c>
      <c r="Q7">
        <v>33</v>
      </c>
      <c r="R7">
        <v>1</v>
      </c>
    </row>
    <row r="8" spans="1:18" x14ac:dyDescent="0.25">
      <c r="A8" t="s">
        <v>466</v>
      </c>
      <c r="B8">
        <v>8</v>
      </c>
      <c r="C8">
        <v>6</v>
      </c>
      <c r="D8">
        <v>1</v>
      </c>
      <c r="E8">
        <v>12</v>
      </c>
      <c r="F8">
        <v>1</v>
      </c>
      <c r="G8">
        <v>13</v>
      </c>
      <c r="H8">
        <v>1</v>
      </c>
      <c r="I8">
        <v>14</v>
      </c>
      <c r="J8">
        <v>2</v>
      </c>
      <c r="K8">
        <v>26</v>
      </c>
      <c r="L8">
        <v>2</v>
      </c>
      <c r="M8">
        <v>27</v>
      </c>
      <c r="N8">
        <v>1</v>
      </c>
      <c r="O8">
        <v>28</v>
      </c>
      <c r="P8">
        <v>2</v>
      </c>
      <c r="Q8">
        <v>34</v>
      </c>
      <c r="R8">
        <v>1</v>
      </c>
    </row>
    <row r="9" spans="1:18" x14ac:dyDescent="0.25">
      <c r="A9" t="s">
        <v>467</v>
      </c>
      <c r="B9">
        <v>8</v>
      </c>
      <c r="C9">
        <v>9</v>
      </c>
      <c r="D9">
        <v>1</v>
      </c>
      <c r="E9">
        <v>12</v>
      </c>
      <c r="F9">
        <v>1</v>
      </c>
      <c r="G9">
        <v>13</v>
      </c>
      <c r="H9">
        <v>1</v>
      </c>
      <c r="I9">
        <v>14</v>
      </c>
      <c r="J9">
        <v>2</v>
      </c>
      <c r="K9">
        <v>22</v>
      </c>
      <c r="L9">
        <v>1</v>
      </c>
      <c r="M9">
        <v>26</v>
      </c>
      <c r="N9">
        <v>2</v>
      </c>
      <c r="O9">
        <v>28</v>
      </c>
      <c r="P9">
        <v>2</v>
      </c>
      <c r="Q9">
        <v>34</v>
      </c>
      <c r="R9">
        <v>1</v>
      </c>
    </row>
    <row r="10" spans="1:18" x14ac:dyDescent="0.25">
      <c r="A10" t="s">
        <v>468</v>
      </c>
      <c r="B10">
        <v>8</v>
      </c>
      <c r="C10">
        <v>6</v>
      </c>
      <c r="D10">
        <v>1</v>
      </c>
      <c r="E10">
        <v>12</v>
      </c>
      <c r="F10">
        <v>1</v>
      </c>
      <c r="G10">
        <v>14</v>
      </c>
      <c r="H10">
        <v>2</v>
      </c>
      <c r="I10">
        <v>22</v>
      </c>
      <c r="J10">
        <v>1</v>
      </c>
      <c r="K10">
        <v>26</v>
      </c>
      <c r="L10">
        <v>2</v>
      </c>
      <c r="M10">
        <v>28</v>
      </c>
      <c r="N10">
        <v>2</v>
      </c>
      <c r="O10">
        <v>33</v>
      </c>
      <c r="P10">
        <v>1</v>
      </c>
      <c r="Q10">
        <v>34</v>
      </c>
      <c r="R10">
        <v>1</v>
      </c>
    </row>
    <row r="11" spans="1:18" x14ac:dyDescent="0.25">
      <c r="A11" t="s">
        <v>469</v>
      </c>
      <c r="B11">
        <v>8</v>
      </c>
      <c r="C11">
        <v>12</v>
      </c>
      <c r="D11">
        <v>1</v>
      </c>
      <c r="E11">
        <v>14</v>
      </c>
      <c r="F11">
        <v>2</v>
      </c>
      <c r="G11">
        <v>15</v>
      </c>
      <c r="H11">
        <v>1</v>
      </c>
      <c r="I11">
        <v>20</v>
      </c>
      <c r="J11">
        <v>1</v>
      </c>
      <c r="K11">
        <v>22</v>
      </c>
      <c r="L11">
        <v>1</v>
      </c>
      <c r="M11">
        <v>26</v>
      </c>
      <c r="N11">
        <v>2</v>
      </c>
      <c r="O11">
        <v>27</v>
      </c>
      <c r="P11">
        <v>1</v>
      </c>
      <c r="Q11">
        <v>28</v>
      </c>
      <c r="R11">
        <v>2</v>
      </c>
    </row>
    <row r="12" spans="1:18" x14ac:dyDescent="0.25">
      <c r="A12" t="s">
        <v>436</v>
      </c>
      <c r="B12">
        <v>8</v>
      </c>
      <c r="C12">
        <v>2</v>
      </c>
      <c r="D12">
        <v>1</v>
      </c>
      <c r="E12">
        <v>7</v>
      </c>
      <c r="F12">
        <v>1</v>
      </c>
      <c r="G12">
        <v>14</v>
      </c>
      <c r="H12">
        <v>2</v>
      </c>
      <c r="I12">
        <v>20</v>
      </c>
      <c r="J12">
        <v>1</v>
      </c>
      <c r="K12">
        <v>26</v>
      </c>
      <c r="L12">
        <v>2</v>
      </c>
      <c r="M12">
        <v>28</v>
      </c>
      <c r="N12">
        <v>2</v>
      </c>
      <c r="O12">
        <v>33</v>
      </c>
      <c r="P12">
        <v>1</v>
      </c>
      <c r="Q12">
        <v>37</v>
      </c>
      <c r="R12">
        <v>1</v>
      </c>
    </row>
    <row r="13" spans="1:18" x14ac:dyDescent="0.25">
      <c r="A13" t="s">
        <v>442</v>
      </c>
      <c r="B13">
        <v>8</v>
      </c>
      <c r="C13">
        <v>14</v>
      </c>
      <c r="D13">
        <v>2</v>
      </c>
      <c r="E13">
        <v>15</v>
      </c>
      <c r="F13">
        <v>1</v>
      </c>
      <c r="G13">
        <v>19</v>
      </c>
      <c r="H13">
        <v>1</v>
      </c>
      <c r="I13">
        <v>26</v>
      </c>
      <c r="J13">
        <v>2</v>
      </c>
      <c r="K13">
        <v>27</v>
      </c>
      <c r="L13">
        <v>1</v>
      </c>
      <c r="M13">
        <v>28</v>
      </c>
      <c r="N13">
        <v>2</v>
      </c>
      <c r="O13">
        <v>30</v>
      </c>
      <c r="P13">
        <v>1</v>
      </c>
      <c r="Q13">
        <v>31</v>
      </c>
      <c r="R13">
        <v>1</v>
      </c>
    </row>
    <row r="14" spans="1:18" x14ac:dyDescent="0.25">
      <c r="A14" t="s">
        <v>439</v>
      </c>
      <c r="B14">
        <v>8</v>
      </c>
      <c r="C14">
        <v>5</v>
      </c>
      <c r="D14">
        <v>1</v>
      </c>
      <c r="E14">
        <v>14</v>
      </c>
      <c r="F14">
        <v>2</v>
      </c>
      <c r="G14">
        <v>15</v>
      </c>
      <c r="H14">
        <v>1</v>
      </c>
      <c r="I14">
        <v>23</v>
      </c>
      <c r="J14">
        <v>1</v>
      </c>
      <c r="K14">
        <v>25</v>
      </c>
      <c r="L14">
        <v>1</v>
      </c>
      <c r="M14">
        <v>26</v>
      </c>
      <c r="N14">
        <v>2</v>
      </c>
      <c r="O14">
        <v>28</v>
      </c>
      <c r="P14">
        <v>2</v>
      </c>
      <c r="Q14">
        <v>35</v>
      </c>
      <c r="R14">
        <v>1</v>
      </c>
    </row>
    <row r="15" spans="1:18" x14ac:dyDescent="0.25">
      <c r="A15" t="s">
        <v>443</v>
      </c>
      <c r="B15">
        <v>8</v>
      </c>
      <c r="C15">
        <v>5</v>
      </c>
      <c r="D15">
        <v>1</v>
      </c>
      <c r="E15">
        <v>9</v>
      </c>
      <c r="F15">
        <v>1</v>
      </c>
      <c r="G15">
        <v>11</v>
      </c>
      <c r="H15">
        <v>1</v>
      </c>
      <c r="I15">
        <v>14</v>
      </c>
      <c r="J15">
        <v>2</v>
      </c>
      <c r="K15">
        <v>17</v>
      </c>
      <c r="L15">
        <v>1</v>
      </c>
      <c r="M15">
        <v>23</v>
      </c>
      <c r="N15">
        <v>1</v>
      </c>
      <c r="O15">
        <v>26</v>
      </c>
      <c r="P15">
        <v>2</v>
      </c>
      <c r="Q15">
        <v>28</v>
      </c>
      <c r="R15">
        <v>2</v>
      </c>
    </row>
    <row r="16" spans="1:18" x14ac:dyDescent="0.25">
      <c r="A16" t="s">
        <v>444</v>
      </c>
      <c r="B16">
        <v>8</v>
      </c>
      <c r="C16">
        <v>8</v>
      </c>
      <c r="D16">
        <v>1</v>
      </c>
      <c r="E16">
        <v>11</v>
      </c>
      <c r="F16">
        <v>1</v>
      </c>
      <c r="G16">
        <v>14</v>
      </c>
      <c r="H16">
        <v>2</v>
      </c>
      <c r="I16">
        <v>17</v>
      </c>
      <c r="J16">
        <v>1</v>
      </c>
      <c r="K16">
        <v>23</v>
      </c>
      <c r="L16">
        <v>1</v>
      </c>
      <c r="M16">
        <v>26</v>
      </c>
      <c r="N16">
        <v>2</v>
      </c>
      <c r="O16">
        <v>28</v>
      </c>
      <c r="P16">
        <v>2</v>
      </c>
      <c r="Q16">
        <v>37</v>
      </c>
      <c r="R16">
        <v>1</v>
      </c>
    </row>
    <row r="17" spans="1:18" x14ac:dyDescent="0.25">
      <c r="A17" t="s">
        <v>449</v>
      </c>
      <c r="B17">
        <v>8</v>
      </c>
      <c r="C17">
        <v>9</v>
      </c>
      <c r="D17">
        <v>1</v>
      </c>
      <c r="E17">
        <v>11</v>
      </c>
      <c r="F17">
        <v>1</v>
      </c>
      <c r="G17">
        <v>14</v>
      </c>
      <c r="H17">
        <v>2</v>
      </c>
      <c r="I17">
        <v>23</v>
      </c>
      <c r="J17">
        <v>1</v>
      </c>
      <c r="K17">
        <v>26</v>
      </c>
      <c r="L17">
        <v>2</v>
      </c>
      <c r="M17">
        <v>28</v>
      </c>
      <c r="N17">
        <v>2</v>
      </c>
      <c r="O17">
        <v>30</v>
      </c>
      <c r="P17">
        <v>1</v>
      </c>
      <c r="Q17">
        <v>37</v>
      </c>
      <c r="R17">
        <v>1</v>
      </c>
    </row>
    <row r="18" spans="1:18" x14ac:dyDescent="0.25">
      <c r="A18" t="s">
        <v>440</v>
      </c>
      <c r="B18">
        <v>8</v>
      </c>
      <c r="C18">
        <v>6</v>
      </c>
      <c r="D18">
        <v>1</v>
      </c>
      <c r="E18">
        <v>14</v>
      </c>
      <c r="F18">
        <v>2</v>
      </c>
      <c r="G18">
        <v>19</v>
      </c>
      <c r="H18">
        <v>1</v>
      </c>
      <c r="I18">
        <v>24</v>
      </c>
      <c r="J18">
        <v>1</v>
      </c>
      <c r="K18">
        <v>26</v>
      </c>
      <c r="L18">
        <v>2</v>
      </c>
      <c r="M18">
        <v>28</v>
      </c>
      <c r="N18">
        <v>2</v>
      </c>
      <c r="O18">
        <v>31</v>
      </c>
      <c r="P18">
        <v>1</v>
      </c>
      <c r="Q18">
        <v>33</v>
      </c>
      <c r="R18">
        <v>1</v>
      </c>
    </row>
    <row r="19" spans="1:18" x14ac:dyDescent="0.25">
      <c r="A19" t="s">
        <v>435</v>
      </c>
      <c r="B19">
        <v>8</v>
      </c>
      <c r="C19">
        <v>6</v>
      </c>
      <c r="D19">
        <v>1</v>
      </c>
      <c r="E19">
        <v>14</v>
      </c>
      <c r="F19">
        <v>2</v>
      </c>
      <c r="G19">
        <v>26</v>
      </c>
      <c r="H19">
        <v>2</v>
      </c>
      <c r="I19">
        <v>28</v>
      </c>
      <c r="J19">
        <v>2</v>
      </c>
      <c r="K19">
        <v>31</v>
      </c>
      <c r="L19">
        <v>1</v>
      </c>
      <c r="M19">
        <v>33</v>
      </c>
      <c r="N19">
        <v>1</v>
      </c>
      <c r="O19">
        <v>35</v>
      </c>
      <c r="P19">
        <v>1</v>
      </c>
      <c r="Q19">
        <v>36</v>
      </c>
      <c r="R19">
        <v>1</v>
      </c>
    </row>
    <row r="20" spans="1:18" x14ac:dyDescent="0.25">
      <c r="A20" t="s">
        <v>460</v>
      </c>
      <c r="B20">
        <v>8</v>
      </c>
      <c r="C20">
        <v>8</v>
      </c>
      <c r="D20">
        <v>1</v>
      </c>
      <c r="E20">
        <v>14</v>
      </c>
      <c r="F20">
        <v>2</v>
      </c>
      <c r="G20">
        <v>17</v>
      </c>
      <c r="H20">
        <v>1</v>
      </c>
      <c r="I20">
        <v>23</v>
      </c>
      <c r="J20">
        <v>1</v>
      </c>
      <c r="K20">
        <v>26</v>
      </c>
      <c r="L20">
        <v>2</v>
      </c>
      <c r="M20">
        <v>28</v>
      </c>
      <c r="N20">
        <v>2</v>
      </c>
      <c r="O20">
        <v>31</v>
      </c>
      <c r="P20">
        <v>1</v>
      </c>
      <c r="Q20">
        <v>36</v>
      </c>
      <c r="R20">
        <v>1</v>
      </c>
    </row>
    <row r="21" spans="1:18" x14ac:dyDescent="0.25">
      <c r="A21" t="s">
        <v>448</v>
      </c>
      <c r="B21">
        <v>8</v>
      </c>
      <c r="C21">
        <v>11</v>
      </c>
      <c r="D21">
        <v>1</v>
      </c>
      <c r="E21">
        <v>14</v>
      </c>
      <c r="F21">
        <v>2</v>
      </c>
      <c r="G21">
        <v>22</v>
      </c>
      <c r="H21">
        <v>1</v>
      </c>
      <c r="I21">
        <v>25</v>
      </c>
      <c r="J21">
        <v>1</v>
      </c>
      <c r="K21">
        <v>26</v>
      </c>
      <c r="L21">
        <v>2</v>
      </c>
      <c r="M21">
        <v>27</v>
      </c>
      <c r="N21">
        <v>1</v>
      </c>
      <c r="O21">
        <v>28</v>
      </c>
      <c r="P21">
        <v>2</v>
      </c>
      <c r="Q21">
        <v>33</v>
      </c>
      <c r="R21">
        <v>1</v>
      </c>
    </row>
    <row r="22" spans="1:18" x14ac:dyDescent="0.25">
      <c r="A22" t="s">
        <v>446</v>
      </c>
      <c r="B22">
        <v>8</v>
      </c>
      <c r="C22">
        <v>9</v>
      </c>
      <c r="D22">
        <v>1</v>
      </c>
      <c r="E22">
        <v>14</v>
      </c>
      <c r="F22">
        <v>2</v>
      </c>
      <c r="G22">
        <v>23</v>
      </c>
      <c r="H22">
        <v>1</v>
      </c>
      <c r="I22">
        <v>25</v>
      </c>
      <c r="J22">
        <v>1</v>
      </c>
      <c r="K22">
        <v>26</v>
      </c>
      <c r="L22">
        <v>2</v>
      </c>
      <c r="M22">
        <v>27</v>
      </c>
      <c r="N22">
        <v>1</v>
      </c>
      <c r="O22">
        <v>28</v>
      </c>
      <c r="P22">
        <v>2</v>
      </c>
      <c r="Q22">
        <v>31</v>
      </c>
      <c r="R22">
        <v>1</v>
      </c>
    </row>
    <row r="23" spans="1:18" x14ac:dyDescent="0.25">
      <c r="A23" t="s">
        <v>455</v>
      </c>
      <c r="B23">
        <v>8</v>
      </c>
      <c r="C23">
        <v>9</v>
      </c>
      <c r="D23">
        <v>1</v>
      </c>
      <c r="E23">
        <v>14</v>
      </c>
      <c r="F23">
        <v>2</v>
      </c>
      <c r="G23">
        <v>23</v>
      </c>
      <c r="H23">
        <v>1</v>
      </c>
      <c r="I23">
        <v>26</v>
      </c>
      <c r="J23">
        <v>2</v>
      </c>
      <c r="K23">
        <v>27</v>
      </c>
      <c r="L23">
        <v>1</v>
      </c>
      <c r="M23">
        <v>28</v>
      </c>
      <c r="N23">
        <v>2</v>
      </c>
      <c r="O23">
        <v>31</v>
      </c>
      <c r="P23">
        <v>1</v>
      </c>
      <c r="Q23">
        <v>37</v>
      </c>
      <c r="R23">
        <v>1</v>
      </c>
    </row>
    <row r="24" spans="1:18" x14ac:dyDescent="0.25">
      <c r="A24" t="s">
        <v>470</v>
      </c>
      <c r="B24">
        <v>8</v>
      </c>
      <c r="C24">
        <v>9</v>
      </c>
      <c r="D24">
        <v>1</v>
      </c>
      <c r="E24">
        <v>14</v>
      </c>
      <c r="F24">
        <v>2</v>
      </c>
      <c r="G24">
        <v>23</v>
      </c>
      <c r="H24">
        <v>1</v>
      </c>
      <c r="I24">
        <v>26</v>
      </c>
      <c r="J24">
        <v>2</v>
      </c>
      <c r="K24">
        <v>27</v>
      </c>
      <c r="L24">
        <v>1</v>
      </c>
      <c r="M24">
        <v>28</v>
      </c>
      <c r="N24">
        <v>2</v>
      </c>
      <c r="O24">
        <v>31</v>
      </c>
      <c r="P24">
        <v>1</v>
      </c>
      <c r="Q24">
        <v>37</v>
      </c>
      <c r="R24">
        <v>1</v>
      </c>
    </row>
    <row r="25" spans="1:18" x14ac:dyDescent="0.25">
      <c r="A25" t="s">
        <v>457</v>
      </c>
      <c r="B25">
        <v>8</v>
      </c>
      <c r="C25">
        <v>11</v>
      </c>
      <c r="D25">
        <v>1</v>
      </c>
      <c r="E25">
        <v>14</v>
      </c>
      <c r="F25">
        <v>2</v>
      </c>
      <c r="G25">
        <v>15</v>
      </c>
      <c r="H25">
        <v>1</v>
      </c>
      <c r="I25">
        <v>23</v>
      </c>
      <c r="J25">
        <v>1</v>
      </c>
      <c r="K25">
        <v>26</v>
      </c>
      <c r="L25">
        <v>2</v>
      </c>
      <c r="M25">
        <v>27</v>
      </c>
      <c r="N25">
        <v>1</v>
      </c>
      <c r="O25">
        <v>28</v>
      </c>
      <c r="P25">
        <v>2</v>
      </c>
      <c r="Q25">
        <v>31</v>
      </c>
      <c r="R25">
        <v>1</v>
      </c>
    </row>
    <row r="26" spans="1:18" x14ac:dyDescent="0.25">
      <c r="A26" t="s">
        <v>458</v>
      </c>
      <c r="B26">
        <v>8</v>
      </c>
      <c r="C26">
        <v>11</v>
      </c>
      <c r="D26">
        <v>1</v>
      </c>
      <c r="E26">
        <v>14</v>
      </c>
      <c r="F26">
        <v>2</v>
      </c>
      <c r="G26">
        <v>15</v>
      </c>
      <c r="H26">
        <v>1</v>
      </c>
      <c r="I26">
        <v>23</v>
      </c>
      <c r="J26">
        <v>1</v>
      </c>
      <c r="K26">
        <v>26</v>
      </c>
      <c r="L26">
        <v>2</v>
      </c>
      <c r="M26">
        <v>27</v>
      </c>
      <c r="N26">
        <v>1</v>
      </c>
      <c r="O26">
        <v>28</v>
      </c>
      <c r="P26">
        <v>2</v>
      </c>
      <c r="Q26">
        <v>31</v>
      </c>
      <c r="R26">
        <v>1</v>
      </c>
    </row>
    <row r="27" spans="1:18" x14ac:dyDescent="0.25">
      <c r="A27" t="s">
        <v>438</v>
      </c>
      <c r="B27">
        <v>8</v>
      </c>
      <c r="C27">
        <v>5</v>
      </c>
      <c r="D27">
        <v>1</v>
      </c>
      <c r="E27">
        <v>14</v>
      </c>
      <c r="F27">
        <v>2</v>
      </c>
      <c r="G27">
        <v>23</v>
      </c>
      <c r="H27">
        <v>1</v>
      </c>
      <c r="I27">
        <v>26</v>
      </c>
      <c r="J27">
        <v>2</v>
      </c>
      <c r="K27">
        <v>27</v>
      </c>
      <c r="L27">
        <v>1</v>
      </c>
      <c r="M27">
        <v>28</v>
      </c>
      <c r="N27">
        <v>2</v>
      </c>
      <c r="O27">
        <v>31</v>
      </c>
      <c r="P27">
        <v>1</v>
      </c>
      <c r="Q27">
        <v>37</v>
      </c>
      <c r="R27">
        <v>1</v>
      </c>
    </row>
    <row r="28" spans="1:18" x14ac:dyDescent="0.25">
      <c r="A28" t="s">
        <v>434</v>
      </c>
      <c r="B28">
        <v>8</v>
      </c>
      <c r="C28">
        <v>5</v>
      </c>
      <c r="D28">
        <v>1</v>
      </c>
      <c r="E28">
        <v>11</v>
      </c>
      <c r="F28">
        <v>1</v>
      </c>
      <c r="G28">
        <v>14</v>
      </c>
      <c r="H28">
        <v>2</v>
      </c>
      <c r="I28">
        <v>23</v>
      </c>
      <c r="J28">
        <v>1</v>
      </c>
      <c r="K28">
        <v>26</v>
      </c>
      <c r="L28">
        <v>2</v>
      </c>
      <c r="M28">
        <v>27</v>
      </c>
      <c r="N28">
        <v>1</v>
      </c>
      <c r="O28">
        <v>28</v>
      </c>
      <c r="P28">
        <v>2</v>
      </c>
      <c r="Q28">
        <v>31</v>
      </c>
      <c r="R28">
        <v>1</v>
      </c>
    </row>
    <row r="29" spans="1:18" x14ac:dyDescent="0.25">
      <c r="A29" t="s">
        <v>471</v>
      </c>
      <c r="B29">
        <v>8</v>
      </c>
      <c r="C29">
        <v>5</v>
      </c>
      <c r="D29">
        <v>1</v>
      </c>
      <c r="E29">
        <v>11</v>
      </c>
      <c r="F29">
        <v>1</v>
      </c>
      <c r="G29">
        <v>14</v>
      </c>
      <c r="H29">
        <v>2</v>
      </c>
      <c r="I29">
        <v>23</v>
      </c>
      <c r="J29">
        <v>1</v>
      </c>
      <c r="K29">
        <v>26</v>
      </c>
      <c r="L29">
        <v>2</v>
      </c>
      <c r="M29">
        <v>27</v>
      </c>
      <c r="N29">
        <v>1</v>
      </c>
      <c r="O29">
        <v>28</v>
      </c>
      <c r="P29">
        <v>2</v>
      </c>
      <c r="Q29">
        <v>36</v>
      </c>
      <c r="R29">
        <v>1</v>
      </c>
    </row>
    <row r="30" spans="1:18" x14ac:dyDescent="0.25">
      <c r="A30" t="s">
        <v>472</v>
      </c>
      <c r="B30">
        <v>8</v>
      </c>
      <c r="C30">
        <v>5</v>
      </c>
      <c r="D30">
        <v>1</v>
      </c>
      <c r="E30">
        <v>11</v>
      </c>
      <c r="F30">
        <v>1</v>
      </c>
      <c r="G30">
        <v>14</v>
      </c>
      <c r="H30">
        <v>2</v>
      </c>
      <c r="I30">
        <v>23</v>
      </c>
      <c r="J30">
        <v>1</v>
      </c>
      <c r="K30">
        <v>26</v>
      </c>
      <c r="L30">
        <v>2</v>
      </c>
      <c r="M30">
        <v>27</v>
      </c>
      <c r="N30">
        <v>1</v>
      </c>
      <c r="O30">
        <v>28</v>
      </c>
      <c r="P30">
        <v>2</v>
      </c>
      <c r="Q30">
        <v>36</v>
      </c>
      <c r="R30">
        <v>1</v>
      </c>
    </row>
    <row r="31" spans="1:18" x14ac:dyDescent="0.25">
      <c r="A31" s="5"/>
    </row>
    <row r="32" spans="1:18"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tro"/>
  <dimension ref="A1:E33"/>
  <sheetViews>
    <sheetView showRowColHeaders="0" tabSelected="1" workbookViewId="0">
      <selection activeCell="B14" sqref="B14"/>
    </sheetView>
  </sheetViews>
  <sheetFormatPr defaultColWidth="9.125" defaultRowHeight="15" x14ac:dyDescent="0.25"/>
  <cols>
    <col min="1" max="1" width="9.125" style="9"/>
    <col min="2" max="2" width="51.375" style="9" customWidth="1"/>
    <col min="3" max="3" width="12.75" style="9" customWidth="1"/>
    <col min="4" max="4" width="9.375" style="9" bestFit="1" customWidth="1"/>
    <col min="5" max="16384" width="9.125" style="9"/>
  </cols>
  <sheetData>
    <row r="1" spans="1:5" x14ac:dyDescent="0.25">
      <c r="A1" s="9" t="s">
        <v>12</v>
      </c>
    </row>
    <row r="8" spans="1:5" ht="60" customHeight="1" x14ac:dyDescent="0.25">
      <c r="B8" s="50" t="s">
        <v>331</v>
      </c>
      <c r="C8" s="50"/>
      <c r="D8" s="50"/>
      <c r="E8" s="50"/>
    </row>
    <row r="9" spans="1:5" x14ac:dyDescent="0.25">
      <c r="B9" s="37"/>
      <c r="C9" s="37"/>
      <c r="D9" s="37"/>
      <c r="E9" s="37"/>
    </row>
    <row r="10" spans="1:5" ht="60" customHeight="1" x14ac:dyDescent="0.25">
      <c r="B10" s="51" t="str">
        <f>IF(IisOk,"Kunt u eerst uw afdeling, team en naam selecteren? Klik daarvoor op de onderstaande vakjes, daarna op de driehoek rechts van het vakje. U ziet dan de afdeling waar u bij hoort en klikt daarop.","Klik op verder voor het volgende scherm")</f>
        <v>Kunt u eerst uw afdeling, team en naam selecteren? Klik daarvoor op de onderstaande vakjes, daarna op de driehoek rechts van het vakje. U ziet dan de afdeling waar u bij hoort en klikt daarop.</v>
      </c>
      <c r="C10" s="51"/>
      <c r="D10" s="51"/>
      <c r="E10" s="51"/>
    </row>
    <row r="11" spans="1:5" x14ac:dyDescent="0.25">
      <c r="B11" s="37"/>
      <c r="C11" s="37"/>
      <c r="D11" s="37"/>
      <c r="E11" s="37"/>
    </row>
    <row r="13" spans="1:5" x14ac:dyDescent="0.25">
      <c r="B13" s="10" t="s">
        <v>3</v>
      </c>
    </row>
    <row r="17" spans="2:5" x14ac:dyDescent="0.25">
      <c r="B17" s="10" t="s">
        <v>2</v>
      </c>
    </row>
    <row r="18" spans="2:5" x14ac:dyDescent="0.25">
      <c r="D18" s="38"/>
    </row>
    <row r="21" spans="2:5" x14ac:dyDescent="0.25">
      <c r="B21" s="10" t="s">
        <v>1</v>
      </c>
    </row>
    <row r="24" spans="2:5" x14ac:dyDescent="0.25">
      <c r="B24" s="52" t="s">
        <v>431</v>
      </c>
      <c r="C24" s="53"/>
      <c r="D24" s="53"/>
      <c r="E24" s="53"/>
    </row>
    <row r="25" spans="2:5" x14ac:dyDescent="0.25">
      <c r="B25" s="53"/>
      <c r="C25" s="53"/>
      <c r="D25" s="53"/>
      <c r="E25" s="53"/>
    </row>
    <row r="26" spans="2:5" x14ac:dyDescent="0.25">
      <c r="B26" s="53"/>
      <c r="C26" s="53"/>
      <c r="D26" s="53"/>
      <c r="E26" s="53"/>
    </row>
    <row r="27" spans="2:5" x14ac:dyDescent="0.25">
      <c r="B27" s="53"/>
      <c r="C27" s="53"/>
      <c r="D27" s="53"/>
      <c r="E27" s="53"/>
    </row>
    <row r="28" spans="2:5" x14ac:dyDescent="0.25">
      <c r="B28" s="53"/>
      <c r="C28" s="53"/>
      <c r="D28" s="53"/>
      <c r="E28" s="53"/>
    </row>
    <row r="29" spans="2:5" x14ac:dyDescent="0.25">
      <c r="B29" s="53"/>
      <c r="C29" s="53"/>
      <c r="D29" s="53"/>
      <c r="E29" s="53"/>
    </row>
    <row r="30" spans="2:5" x14ac:dyDescent="0.25">
      <c r="B30" s="53"/>
      <c r="C30" s="53"/>
      <c r="D30" s="53"/>
      <c r="E30" s="53"/>
    </row>
    <row r="31" spans="2:5" x14ac:dyDescent="0.25">
      <c r="B31" s="53"/>
      <c r="C31" s="53"/>
      <c r="D31" s="53"/>
      <c r="E31" s="53"/>
    </row>
    <row r="32" spans="2:5" x14ac:dyDescent="0.25">
      <c r="B32" s="53"/>
      <c r="C32" s="53"/>
      <c r="D32" s="53"/>
      <c r="E32" s="53"/>
    </row>
    <row r="33" spans="2:5" x14ac:dyDescent="0.25">
      <c r="B33" s="53"/>
      <c r="C33" s="53"/>
      <c r="D33" s="53"/>
      <c r="E33" s="53"/>
    </row>
  </sheetData>
  <sheetProtection algorithmName="SHA-512" hashValue="5iPcmULYmhGxCX9qVQSSbIJ+dWMj7BZ721gYca8Tgzb5gpwUzCtNGG1ylXw+Gkkgz1FZ0X4B5eG+XqrEHnF5Bw==" saltValue="0z13SuYTHEhRwSkYoeQ/Eg==" spinCount="100000" sheet="1" objects="1" scenarios="1"/>
  <mergeCells count="3">
    <mergeCell ref="B8:E8"/>
    <mergeCell ref="B10:E10"/>
    <mergeCell ref="B24:E33"/>
  </mergeCells>
  <conditionalFormatting sqref="B10:E10">
    <cfRule type="expression" dxfId="31" priority="2">
      <formula>NOT(IisOk)</formula>
    </cfRule>
  </conditionalFormatting>
  <conditionalFormatting sqref="B8:E8">
    <cfRule type="expression" dxfId="30" priority="1">
      <formula>NOT(IisOk)</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600075</xdr:colOff>
                    <xdr:row>11</xdr:row>
                    <xdr:rowOff>180975</xdr:rowOff>
                  </from>
                  <to>
                    <xdr:col>2</xdr:col>
                    <xdr:colOff>9525</xdr:colOff>
                    <xdr:row>13</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600075</xdr:colOff>
                    <xdr:row>15</xdr:row>
                    <xdr:rowOff>171450</xdr:rowOff>
                  </from>
                  <to>
                    <xdr:col>2</xdr:col>
                    <xdr:colOff>9525</xdr:colOff>
                    <xdr:row>17</xdr:row>
                    <xdr:rowOff>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600075</xdr:colOff>
                    <xdr:row>19</xdr:row>
                    <xdr:rowOff>180975</xdr:rowOff>
                  </from>
                  <to>
                    <xdr:col>2</xdr:col>
                    <xdr:colOff>9525</xdr:colOff>
                    <xdr:row>21</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cores"/>
  <dimension ref="A1:Q181"/>
  <sheetViews>
    <sheetView workbookViewId="0">
      <selection activeCell="M32" sqref="M32"/>
    </sheetView>
  </sheetViews>
  <sheetFormatPr defaultColWidth="9.125" defaultRowHeight="15" x14ac:dyDescent="0.25"/>
  <cols>
    <col min="1" max="1" width="8.75" style="9" customWidth="1"/>
    <col min="2" max="3" width="3" style="9" hidden="1" customWidth="1"/>
    <col min="4" max="4" width="20.375" style="9" customWidth="1"/>
    <col min="5" max="7" width="9.125" style="9"/>
    <col min="8" max="8" width="0" style="9" hidden="1" customWidth="1"/>
    <col min="9" max="9" width="8.375" style="9" customWidth="1"/>
    <col min="10" max="10" width="2.75" style="9" customWidth="1"/>
    <col min="11" max="14" width="9.125" style="9"/>
    <col min="15" max="15" width="1.75" style="9" customWidth="1"/>
    <col min="16" max="16" width="1.75" style="9" hidden="1" customWidth="1"/>
    <col min="17" max="16384" width="9.125" style="9"/>
  </cols>
  <sheetData>
    <row r="1" spans="1:17" x14ac:dyDescent="0.25">
      <c r="A1" s="18"/>
      <c r="B1" s="18" t="s">
        <v>13</v>
      </c>
      <c r="C1" s="18"/>
      <c r="D1" s="18"/>
      <c r="E1" s="18"/>
      <c r="F1" s="18"/>
      <c r="G1" s="18"/>
      <c r="H1" s="18"/>
      <c r="I1" s="18"/>
      <c r="J1" s="18"/>
      <c r="K1" s="18"/>
      <c r="L1" s="18"/>
      <c r="M1" s="18"/>
      <c r="N1" s="18"/>
      <c r="O1" s="18"/>
      <c r="P1" s="18"/>
      <c r="Q1" s="18"/>
    </row>
    <row r="2" spans="1:17" x14ac:dyDescent="0.25">
      <c r="A2" s="18"/>
      <c r="B2" s="18"/>
      <c r="C2" s="18"/>
      <c r="D2" s="18"/>
      <c r="E2" s="18"/>
      <c r="F2" s="18"/>
      <c r="G2" s="18"/>
      <c r="H2" s="18"/>
      <c r="I2" s="18"/>
      <c r="J2" s="18"/>
      <c r="K2" s="18"/>
      <c r="L2" s="18"/>
      <c r="M2" s="18"/>
      <c r="N2" s="18"/>
      <c r="O2" s="18"/>
      <c r="P2" s="18"/>
      <c r="Q2" s="18"/>
    </row>
    <row r="3" spans="1:17" x14ac:dyDescent="0.25">
      <c r="A3" s="18"/>
      <c r="B3" s="18"/>
      <c r="C3" s="18"/>
      <c r="D3" s="18"/>
      <c r="E3" s="18"/>
      <c r="F3" s="18"/>
      <c r="G3" s="18"/>
      <c r="H3" s="18"/>
      <c r="I3" s="18"/>
      <c r="J3" s="18"/>
      <c r="K3" s="18"/>
      <c r="L3" s="18"/>
      <c r="M3" s="18"/>
      <c r="N3" s="18"/>
      <c r="O3" s="18"/>
      <c r="P3" s="18"/>
      <c r="Q3" s="18"/>
    </row>
    <row r="4" spans="1:17" x14ac:dyDescent="0.25">
      <c r="A4" s="18"/>
      <c r="B4" s="18"/>
      <c r="C4" s="18"/>
      <c r="D4" s="18"/>
      <c r="E4" s="18"/>
      <c r="F4" s="18"/>
      <c r="G4" s="18"/>
      <c r="H4" s="18"/>
      <c r="I4" s="18"/>
      <c r="J4" s="18"/>
      <c r="K4" s="18"/>
      <c r="L4" s="18"/>
      <c r="M4" s="18"/>
      <c r="N4" s="18"/>
      <c r="O4" s="18"/>
      <c r="P4" s="18"/>
      <c r="Q4" s="18"/>
    </row>
    <row r="5" spans="1:17" x14ac:dyDescent="0.25">
      <c r="A5" s="18"/>
      <c r="B5" s="18"/>
      <c r="C5" s="18"/>
      <c r="D5" s="18"/>
      <c r="E5" s="18"/>
      <c r="F5" s="18"/>
      <c r="G5" s="18"/>
      <c r="H5" s="18"/>
      <c r="I5" s="18"/>
      <c r="J5" s="18"/>
      <c r="K5" s="18"/>
      <c r="L5" s="18"/>
      <c r="M5" s="18"/>
      <c r="N5" s="18"/>
      <c r="O5" s="18"/>
      <c r="P5" s="18"/>
      <c r="Q5" s="18"/>
    </row>
    <row r="6" spans="1:17" hidden="1" x14ac:dyDescent="0.25">
      <c r="A6" s="18"/>
      <c r="B6" s="18"/>
      <c r="C6" s="18"/>
      <c r="D6" s="18" t="b">
        <f>OR(Niv1Sel=1,Niv2Sel=1,Niv3Sel=1)</f>
        <v>1</v>
      </c>
      <c r="E6" s="18"/>
      <c r="F6" s="18"/>
      <c r="G6" s="18"/>
      <c r="H6" s="18"/>
      <c r="I6" s="18"/>
      <c r="J6" s="18"/>
      <c r="K6" s="18"/>
      <c r="L6" s="18"/>
      <c r="M6" s="18"/>
      <c r="N6" s="18"/>
      <c r="O6" s="18"/>
      <c r="P6" s="18"/>
      <c r="Q6" s="18"/>
    </row>
    <row r="7" spans="1:17" x14ac:dyDescent="0.25">
      <c r="A7" s="18"/>
      <c r="B7" s="18"/>
      <c r="C7" s="18"/>
      <c r="D7" s="18"/>
      <c r="E7" s="18"/>
      <c r="F7" s="18"/>
      <c r="G7" s="18"/>
      <c r="H7" s="18"/>
      <c r="I7" s="18"/>
      <c r="J7" s="18"/>
      <c r="K7" s="18"/>
      <c r="L7" s="18"/>
      <c r="M7" s="18"/>
      <c r="N7" s="18"/>
      <c r="O7" s="18"/>
      <c r="P7" s="18"/>
      <c r="Q7" s="18"/>
    </row>
    <row r="8" spans="1:17" x14ac:dyDescent="0.25">
      <c r="A8" s="18"/>
      <c r="B8" s="18"/>
      <c r="C8" s="18"/>
      <c r="D8" s="19" t="str">
        <f>IF(D6,"Wilt u alstublieft eerst uw naam selecteren","Welkom "&amp;INDEX(query!C:C,query!P1+Niv3Offs-2))</f>
        <v>Wilt u alstublieft eerst uw naam selecteren</v>
      </c>
      <c r="E8" s="18"/>
      <c r="F8" s="18"/>
      <c r="G8" s="18"/>
      <c r="H8" s="18"/>
      <c r="I8" s="18"/>
      <c r="J8" s="18"/>
      <c r="K8" s="18"/>
      <c r="L8" s="18"/>
      <c r="M8" s="18"/>
      <c r="N8" s="18"/>
      <c r="O8" s="18"/>
      <c r="P8" s="18"/>
      <c r="Q8" s="18"/>
    </row>
    <row r="9" spans="1:17" x14ac:dyDescent="0.25">
      <c r="A9" s="18"/>
      <c r="B9" s="11">
        <f ca="1">CELL("rij")-ROW(B23)+1</f>
        <v>1</v>
      </c>
      <c r="C9" s="18"/>
      <c r="D9" s="18"/>
      <c r="E9" s="18"/>
      <c r="F9" s="18"/>
      <c r="G9" s="18"/>
      <c r="H9" s="18"/>
      <c r="I9" s="18"/>
      <c r="J9" s="18"/>
      <c r="K9" s="18"/>
      <c r="L9" s="18"/>
      <c r="M9" s="18"/>
      <c r="N9" s="18"/>
      <c r="O9" s="18"/>
      <c r="P9" s="18"/>
      <c r="Q9" s="18"/>
    </row>
    <row r="10" spans="1:17" ht="39" customHeight="1" x14ac:dyDescent="0.25">
      <c r="A10" s="18"/>
      <c r="B10" s="9" t="e">
        <f ca="1">IF(AND(B9&gt;0,B9&lt;=Caantal),INDEX($C$24:$C$133,B9),0)</f>
        <v>#VALUE!</v>
      </c>
      <c r="D10" s="61" t="s">
        <v>588</v>
      </c>
      <c r="E10" s="61"/>
      <c r="F10" s="61"/>
      <c r="G10" s="61"/>
      <c r="H10" s="61"/>
      <c r="I10" s="61"/>
      <c r="J10" s="61"/>
      <c r="K10" s="61"/>
      <c r="L10" s="61"/>
      <c r="M10" s="61"/>
      <c r="N10" s="61"/>
      <c r="O10" s="20"/>
      <c r="P10" s="18"/>
      <c r="Q10" s="18"/>
    </row>
    <row r="11" spans="1:17" s="11" customFormat="1" x14ac:dyDescent="0.25">
      <c r="A11" s="21"/>
      <c r="B11" s="9" t="e">
        <f ca="1">INDEX(wb!O:O,B10)</f>
        <v>#VALUE!</v>
      </c>
      <c r="C11" s="9"/>
      <c r="D11" s="22" t="s">
        <v>510</v>
      </c>
      <c r="E11" s="54" t="s">
        <v>502</v>
      </c>
      <c r="F11" s="54"/>
      <c r="G11" s="54"/>
      <c r="H11" s="54"/>
      <c r="I11" s="54"/>
      <c r="J11" s="54"/>
      <c r="K11" s="54"/>
      <c r="L11" s="54"/>
      <c r="M11" s="54"/>
      <c r="N11" s="54"/>
      <c r="O11" s="22"/>
      <c r="P11" s="21"/>
      <c r="Q11" s="21"/>
    </row>
    <row r="12" spans="1:17" s="11" customFormat="1" x14ac:dyDescent="0.25">
      <c r="A12" s="21"/>
      <c r="B12" s="9" t="e">
        <f ca="1">IF(B10&gt;0,"Omschrijving van het gedrag voor "&amp;LOWER(INDEX(D24:D133,B9))&amp;":","")</f>
        <v>#VALUE!</v>
      </c>
      <c r="D12" s="22"/>
      <c r="E12" s="54"/>
      <c r="F12" s="54"/>
      <c r="G12" s="54"/>
      <c r="H12" s="54"/>
      <c r="I12" s="54"/>
      <c r="J12" s="54"/>
      <c r="K12" s="54"/>
      <c r="L12" s="54"/>
      <c r="M12" s="54"/>
      <c r="N12" s="54"/>
      <c r="O12" s="22"/>
      <c r="P12" s="21"/>
      <c r="Q12" s="21"/>
    </row>
    <row r="13" spans="1:17" s="11" customFormat="1" ht="15.75" customHeight="1" x14ac:dyDescent="0.25">
      <c r="A13" s="21"/>
      <c r="B13" s="11" t="e">
        <f ca="1">SUBSTITUTE(IF(B10&gt;0,B11,B15),"|",CHAR(10)&amp;CHAR(10))</f>
        <v>#VALUE!</v>
      </c>
      <c r="D13" s="23" t="s">
        <v>500</v>
      </c>
      <c r="E13" s="54" t="s">
        <v>503</v>
      </c>
      <c r="F13" s="54"/>
      <c r="G13" s="54"/>
      <c r="H13" s="54"/>
      <c r="I13" s="54"/>
      <c r="J13" s="54"/>
      <c r="K13" s="54"/>
      <c r="L13" s="54"/>
      <c r="M13" s="54"/>
      <c r="N13" s="54"/>
      <c r="O13" s="23"/>
      <c r="P13" s="21"/>
      <c r="Q13" s="21"/>
    </row>
    <row r="14" spans="1:17" s="11" customFormat="1" x14ac:dyDescent="0.25">
      <c r="A14" s="21"/>
      <c r="B14" s="21" t="e">
        <f ca="1">SUBSTITUTE(IF(B10&gt;0,INDEX(wb!P:P,B10),B16),"|",CHAR(10)&amp;CHAR(10))</f>
        <v>#VALUE!</v>
      </c>
      <c r="C14" s="21"/>
      <c r="D14" s="22"/>
      <c r="E14" s="54" t="s">
        <v>325</v>
      </c>
      <c r="F14" s="54"/>
      <c r="G14" s="54"/>
      <c r="H14" s="54"/>
      <c r="I14" s="54"/>
      <c r="J14" s="54"/>
      <c r="K14" s="54"/>
      <c r="L14" s="54"/>
      <c r="M14" s="54"/>
      <c r="N14" s="54"/>
      <c r="O14" s="22"/>
      <c r="P14" s="21"/>
      <c r="Q14" s="21"/>
    </row>
    <row r="15" spans="1:17" s="11" customFormat="1" x14ac:dyDescent="0.25">
      <c r="A15" s="21"/>
      <c r="B15" s="49"/>
      <c r="C15" s="21"/>
      <c r="D15" s="22" t="s">
        <v>501</v>
      </c>
      <c r="E15" s="54" t="s">
        <v>504</v>
      </c>
      <c r="F15" s="54"/>
      <c r="G15" s="54"/>
      <c r="H15" s="54"/>
      <c r="I15" s="54"/>
      <c r="J15" s="54"/>
      <c r="K15" s="54"/>
      <c r="L15" s="54"/>
      <c r="M15" s="54"/>
      <c r="N15" s="54"/>
      <c r="O15" s="22"/>
      <c r="P15" s="21"/>
      <c r="Q15" s="21"/>
    </row>
    <row r="16" spans="1:17" s="11" customFormat="1" x14ac:dyDescent="0.25">
      <c r="A16" s="21"/>
      <c r="B16" s="21"/>
      <c r="C16" s="21"/>
      <c r="D16" s="22"/>
      <c r="E16" s="54" t="s">
        <v>326</v>
      </c>
      <c r="F16" s="54"/>
      <c r="G16" s="54"/>
      <c r="H16" s="54"/>
      <c r="I16" s="54"/>
      <c r="J16" s="54"/>
      <c r="K16" s="54"/>
      <c r="L16" s="54"/>
      <c r="M16" s="54"/>
      <c r="N16" s="54"/>
      <c r="O16" s="22"/>
      <c r="P16" s="21"/>
      <c r="Q16" s="21"/>
    </row>
    <row r="17" spans="1:17" s="11" customFormat="1" x14ac:dyDescent="0.25">
      <c r="A17" s="21"/>
      <c r="B17" s="21"/>
      <c r="C17" s="21"/>
      <c r="D17" s="22" t="s">
        <v>511</v>
      </c>
      <c r="E17" s="54" t="s">
        <v>505</v>
      </c>
      <c r="F17" s="54"/>
      <c r="G17" s="54"/>
      <c r="H17" s="54"/>
      <c r="I17" s="54"/>
      <c r="J17" s="54"/>
      <c r="K17" s="54"/>
      <c r="L17" s="54"/>
      <c r="M17" s="54"/>
      <c r="N17" s="54"/>
      <c r="O17" s="22"/>
      <c r="P17" s="21"/>
      <c r="Q17" s="21"/>
    </row>
    <row r="18" spans="1:17" s="11" customFormat="1" x14ac:dyDescent="0.25">
      <c r="A18" s="21"/>
      <c r="B18" s="21"/>
      <c r="C18" s="21"/>
      <c r="D18" s="32"/>
      <c r="E18" s="54"/>
      <c r="F18" s="54"/>
      <c r="G18" s="54"/>
      <c r="H18" s="54"/>
      <c r="I18" s="54"/>
      <c r="J18" s="54"/>
      <c r="K18" s="54"/>
      <c r="L18" s="54"/>
      <c r="M18" s="54"/>
      <c r="N18" s="54"/>
      <c r="O18" s="22"/>
      <c r="P18" s="21"/>
      <c r="Q18" s="21"/>
    </row>
    <row r="19" spans="1:17" s="11" customFormat="1" ht="50.1" customHeight="1" x14ac:dyDescent="0.25">
      <c r="A19" s="21"/>
      <c r="B19" s="21" t="e">
        <f>query!Q4</f>
        <v>#VALUE!</v>
      </c>
      <c r="C19" s="21"/>
      <c r="D19" s="59" t="e">
        <f>IF(SisOK,"Klik op Verder voor het volgende scherm","Zet in de grijze cellen achter 'vakinhoudelijk functioneren' een kruisje (X) om aan te geven dat u op dit vlak een O, M, V of G score denkt te hebben. Druk vervolgens op 'enter'. De cursor staat nu bij de eerste competentie die bij uw functie hoort.")</f>
        <v>#VALUE!</v>
      </c>
      <c r="E19" s="59"/>
      <c r="F19" s="59"/>
      <c r="G19" s="59"/>
      <c r="H19" s="59"/>
      <c r="I19" s="59"/>
      <c r="J19" s="59"/>
      <c r="K19" s="59"/>
      <c r="L19" s="59"/>
      <c r="M19" s="59"/>
      <c r="N19" s="59"/>
      <c r="O19" s="24"/>
      <c r="P19" s="21"/>
      <c r="Q19" s="21"/>
    </row>
    <row r="20" spans="1:17" s="11" customFormat="1" ht="58.5" customHeight="1" x14ac:dyDescent="0.25">
      <c r="A20" s="21"/>
      <c r="B20" s="21"/>
      <c r="C20" s="21"/>
      <c r="D20" s="60" t="e">
        <f>IF(SisOK,"","Rechts ziet u de omschrijving van het gewenste gedrag dat bij de competentie hoort. Zet hier een 'X' en druk op 'enter'. Als u alle competenties hebt ingevuld drukt u op de knop 'verder'. ")</f>
        <v>#VALUE!</v>
      </c>
      <c r="E20" s="60"/>
      <c r="F20" s="60"/>
      <c r="G20" s="60"/>
      <c r="H20" s="60"/>
      <c r="I20" s="60"/>
      <c r="J20" s="60"/>
      <c r="K20" s="60"/>
      <c r="L20" s="60"/>
      <c r="M20" s="60"/>
      <c r="N20" s="60"/>
      <c r="O20" s="24"/>
      <c r="P20" s="21"/>
      <c r="Q20" s="21"/>
    </row>
    <row r="21" spans="1:17" s="11" customFormat="1" ht="16.5" customHeight="1" x14ac:dyDescent="0.25">
      <c r="A21" s="21"/>
      <c r="B21" s="21" t="e">
        <f>INDEX(pbase!B:B,query!Q4)</f>
        <v>#VALUE!</v>
      </c>
      <c r="C21" s="21"/>
      <c r="D21" s="25"/>
      <c r="E21" s="25"/>
      <c r="F21" s="25"/>
      <c r="G21" s="25"/>
      <c r="H21" s="25"/>
      <c r="I21" s="25"/>
      <c r="J21" s="25"/>
      <c r="K21" s="25"/>
      <c r="L21" s="43"/>
      <c r="M21" s="25"/>
      <c r="N21" s="25"/>
      <c r="O21" s="25"/>
      <c r="P21" s="21"/>
      <c r="Q21" s="21"/>
    </row>
    <row r="22" spans="1:17" s="11" customFormat="1" ht="20.100000000000001" customHeight="1" x14ac:dyDescent="0.25">
      <c r="A22" s="21"/>
      <c r="B22" s="25" t="e">
        <f>(SUM(P:P)=B21+1)*1</f>
        <v>#VALUE!</v>
      </c>
      <c r="C22" s="45"/>
      <c r="D22" s="22"/>
      <c r="E22" s="22"/>
      <c r="F22" s="22"/>
      <c r="G22" s="22"/>
      <c r="H22" s="22"/>
      <c r="I22" s="22"/>
      <c r="J22" s="22"/>
      <c r="K22" s="26" t="s">
        <v>512</v>
      </c>
      <c r="L22" s="44" t="s">
        <v>507</v>
      </c>
      <c r="M22" s="27" t="s">
        <v>506</v>
      </c>
      <c r="N22" s="28" t="s">
        <v>513</v>
      </c>
      <c r="O22" s="22"/>
      <c r="P22" s="21"/>
      <c r="Q22" s="21"/>
    </row>
    <row r="23" spans="1:17" s="11" customFormat="1" ht="46.5" customHeight="1" x14ac:dyDescent="0.3">
      <c r="A23" s="21"/>
      <c r="B23" s="21">
        <v>1</v>
      </c>
      <c r="C23" s="21"/>
      <c r="D23" s="57" t="s">
        <v>7</v>
      </c>
      <c r="E23" s="57"/>
      <c r="F23" s="57"/>
      <c r="G23" s="57"/>
      <c r="H23" s="57"/>
      <c r="I23" s="57"/>
      <c r="J23" s="58"/>
      <c r="K23" s="29"/>
      <c r="L23" s="29"/>
      <c r="M23" s="30"/>
      <c r="N23" s="30"/>
      <c r="O23" s="31"/>
      <c r="P23" s="21">
        <f t="shared" ref="P23" si="0">COUNTA(K23:N23)</f>
        <v>0</v>
      </c>
      <c r="Q23" s="21"/>
    </row>
    <row r="24" spans="1:17" s="11" customFormat="1" ht="22.5" x14ac:dyDescent="0.3">
      <c r="A24" s="21"/>
      <c r="B24" s="21">
        <v>1</v>
      </c>
      <c r="C24" s="21" t="e">
        <f ca="1">OFFSET(pbase!$A$1,$B$19-1,2*B24)</f>
        <v>#VALUE!</v>
      </c>
      <c r="D24" s="55" t="e">
        <f>IF(B24&gt;Caantal,"",INDEX(wb!A:A,C24))</f>
        <v>#VALUE!</v>
      </c>
      <c r="E24" s="55"/>
      <c r="F24" s="55"/>
      <c r="G24" s="55"/>
      <c r="H24" s="55"/>
      <c r="I24" s="55"/>
      <c r="J24" s="56"/>
      <c r="K24" s="30"/>
      <c r="L24" s="30"/>
      <c r="M24" s="30"/>
      <c r="N24" s="30"/>
      <c r="O24" s="31"/>
      <c r="P24" s="21">
        <f>COUNTA(K24:N24)</f>
        <v>0</v>
      </c>
      <c r="Q24" s="21"/>
    </row>
    <row r="25" spans="1:17" s="11" customFormat="1" ht="22.5" x14ac:dyDescent="0.3">
      <c r="A25" s="21"/>
      <c r="B25" s="21">
        <f t="shared" ref="B25:B31" si="1">+B24+1</f>
        <v>2</v>
      </c>
      <c r="C25" s="21" t="e">
        <f ca="1">OFFSET(pbase!$A$1,$B$19-1,2*B25)</f>
        <v>#VALUE!</v>
      </c>
      <c r="D25" s="55" t="e">
        <f>IF(B25&gt;Caantal,"",INDEX(wb!A:A,C25))</f>
        <v>#VALUE!</v>
      </c>
      <c r="E25" s="55"/>
      <c r="F25" s="55"/>
      <c r="G25" s="55"/>
      <c r="H25" s="55"/>
      <c r="I25" s="55"/>
      <c r="J25" s="56"/>
      <c r="K25" s="30"/>
      <c r="L25" s="30"/>
      <c r="M25" s="30"/>
      <c r="N25" s="30"/>
      <c r="O25" s="31"/>
      <c r="P25" s="21">
        <f t="shared" ref="P25:P88" si="2">COUNTA(K25:N25)</f>
        <v>0</v>
      </c>
      <c r="Q25" s="21"/>
    </row>
    <row r="26" spans="1:17" ht="22.5" x14ac:dyDescent="0.3">
      <c r="A26" s="18"/>
      <c r="B26" s="21">
        <f t="shared" si="1"/>
        <v>3</v>
      </c>
      <c r="C26" s="21" t="e">
        <f ca="1">OFFSET(pbase!$A$1,$B$19-1,2*B26)</f>
        <v>#VALUE!</v>
      </c>
      <c r="D26" s="55" t="e">
        <f>IF(B26&gt;Caantal,"",INDEX(wb!A:A,C26))</f>
        <v>#VALUE!</v>
      </c>
      <c r="E26" s="55"/>
      <c r="F26" s="55"/>
      <c r="G26" s="55"/>
      <c r="H26" s="55"/>
      <c r="I26" s="55"/>
      <c r="J26" s="56"/>
      <c r="K26" s="30"/>
      <c r="L26" s="30"/>
      <c r="M26" s="30"/>
      <c r="N26" s="30"/>
      <c r="O26" s="31"/>
      <c r="P26" s="21">
        <f t="shared" si="2"/>
        <v>0</v>
      </c>
      <c r="Q26" s="18"/>
    </row>
    <row r="27" spans="1:17" ht="22.5" x14ac:dyDescent="0.3">
      <c r="A27" s="18"/>
      <c r="B27" s="21">
        <f t="shared" si="1"/>
        <v>4</v>
      </c>
      <c r="C27" s="21" t="e">
        <f ca="1">OFFSET(pbase!$A$1,$B$19-1,2*B27)</f>
        <v>#VALUE!</v>
      </c>
      <c r="D27" s="55" t="e">
        <f>IF(B27&gt;Caantal,"",INDEX(wb!A:A,C27))</f>
        <v>#VALUE!</v>
      </c>
      <c r="E27" s="55"/>
      <c r="F27" s="55"/>
      <c r="G27" s="55"/>
      <c r="H27" s="55"/>
      <c r="I27" s="55"/>
      <c r="J27" s="56"/>
      <c r="K27" s="30"/>
      <c r="L27" s="30"/>
      <c r="M27" s="30"/>
      <c r="N27" s="30"/>
      <c r="O27" s="31"/>
      <c r="P27" s="21">
        <f t="shared" si="2"/>
        <v>0</v>
      </c>
      <c r="Q27" s="18"/>
    </row>
    <row r="28" spans="1:17" ht="22.5" x14ac:dyDescent="0.3">
      <c r="A28" s="18"/>
      <c r="B28" s="21">
        <f t="shared" si="1"/>
        <v>5</v>
      </c>
      <c r="C28" s="21" t="e">
        <f ca="1">OFFSET(pbase!$A$1,$B$19-1,2*B28)</f>
        <v>#VALUE!</v>
      </c>
      <c r="D28" s="55" t="e">
        <f>IF(B28&gt;Caantal,"",INDEX(wb!A:A,C28))</f>
        <v>#VALUE!</v>
      </c>
      <c r="E28" s="55"/>
      <c r="F28" s="55"/>
      <c r="G28" s="55"/>
      <c r="H28" s="55"/>
      <c r="I28" s="55"/>
      <c r="J28" s="56"/>
      <c r="K28" s="30"/>
      <c r="L28" s="30"/>
      <c r="M28" s="30"/>
      <c r="N28" s="30"/>
      <c r="O28" s="31"/>
      <c r="P28" s="21">
        <f t="shared" si="2"/>
        <v>0</v>
      </c>
      <c r="Q28" s="18"/>
    </row>
    <row r="29" spans="1:17" ht="22.5" x14ac:dyDescent="0.3">
      <c r="A29" s="18"/>
      <c r="B29" s="21">
        <f t="shared" si="1"/>
        <v>6</v>
      </c>
      <c r="C29" s="21" t="e">
        <f ca="1">OFFSET(pbase!$A$1,$B$19-1,2*B29)</f>
        <v>#VALUE!</v>
      </c>
      <c r="D29" s="55" t="e">
        <f>IF(B29&gt;Caantal,"",INDEX(wb!A:A,C29))</f>
        <v>#VALUE!</v>
      </c>
      <c r="E29" s="55"/>
      <c r="F29" s="55"/>
      <c r="G29" s="55"/>
      <c r="H29" s="55"/>
      <c r="I29" s="55"/>
      <c r="J29" s="56"/>
      <c r="K29" s="30"/>
      <c r="L29" s="30"/>
      <c r="M29" s="30"/>
      <c r="N29" s="30"/>
      <c r="O29" s="31"/>
      <c r="P29" s="21">
        <f t="shared" si="2"/>
        <v>0</v>
      </c>
      <c r="Q29" s="18"/>
    </row>
    <row r="30" spans="1:17" ht="22.5" x14ac:dyDescent="0.3">
      <c r="A30" s="18"/>
      <c r="B30" s="21">
        <f t="shared" si="1"/>
        <v>7</v>
      </c>
      <c r="C30" s="21" t="e">
        <f ca="1">OFFSET(pbase!$A$1,$B$19-1,2*B30)</f>
        <v>#VALUE!</v>
      </c>
      <c r="D30" s="55" t="e">
        <f>IF(B30&gt;Caantal,"",INDEX(wb!A:A,C30))</f>
        <v>#VALUE!</v>
      </c>
      <c r="E30" s="55"/>
      <c r="F30" s="55"/>
      <c r="G30" s="55"/>
      <c r="H30" s="55"/>
      <c r="I30" s="55"/>
      <c r="J30" s="56"/>
      <c r="K30" s="30"/>
      <c r="L30" s="30"/>
      <c r="M30" s="30"/>
      <c r="N30" s="30"/>
      <c r="O30" s="31"/>
      <c r="P30" s="21">
        <f t="shared" si="2"/>
        <v>0</v>
      </c>
      <c r="Q30" s="18"/>
    </row>
    <row r="31" spans="1:17" ht="22.5" x14ac:dyDescent="0.3">
      <c r="A31" s="18"/>
      <c r="B31" s="21">
        <f t="shared" si="1"/>
        <v>8</v>
      </c>
      <c r="C31" s="21" t="e">
        <f ca="1">OFFSET(pbase!$A$1,$B$19-1,2*B31)</f>
        <v>#VALUE!</v>
      </c>
      <c r="D31" s="55" t="e">
        <f>IF(B31&gt;Caantal,"",INDEX(wb!A:A,C31))</f>
        <v>#VALUE!</v>
      </c>
      <c r="E31" s="55"/>
      <c r="F31" s="55"/>
      <c r="G31" s="55"/>
      <c r="H31" s="55"/>
      <c r="I31" s="55"/>
      <c r="J31" s="56"/>
      <c r="K31" s="30"/>
      <c r="L31" s="30"/>
      <c r="M31" s="30"/>
      <c r="N31" s="30"/>
      <c r="O31" s="31"/>
      <c r="P31" s="21">
        <f t="shared" si="2"/>
        <v>0</v>
      </c>
      <c r="Q31" s="18"/>
    </row>
    <row r="32" spans="1:17" s="11" customFormat="1" ht="22.5" x14ac:dyDescent="0.3">
      <c r="A32" s="21"/>
      <c r="B32" s="21">
        <f t="shared" ref="B32:B95" si="3">+B31+1</f>
        <v>9</v>
      </c>
      <c r="C32" s="21" t="e">
        <f ca="1">OFFSET(pbase!$A$1,$B$19-1,2*B32)</f>
        <v>#VALUE!</v>
      </c>
      <c r="D32" s="55" t="e">
        <f>IF(B32&gt;Caantal,"",INDEX(wb!A:A,C32))</f>
        <v>#VALUE!</v>
      </c>
      <c r="E32" s="55"/>
      <c r="F32" s="55"/>
      <c r="G32" s="55"/>
      <c r="H32" s="55"/>
      <c r="I32" s="55"/>
      <c r="J32" s="56"/>
      <c r="K32" s="30"/>
      <c r="L32" s="30"/>
      <c r="M32" s="30"/>
      <c r="N32" s="30"/>
      <c r="O32" s="31"/>
      <c r="P32" s="21">
        <f t="shared" si="2"/>
        <v>0</v>
      </c>
      <c r="Q32" s="21"/>
    </row>
    <row r="33" spans="1:17" s="11" customFormat="1" ht="22.5" x14ac:dyDescent="0.3">
      <c r="A33" s="21"/>
      <c r="B33" s="21">
        <f t="shared" si="3"/>
        <v>10</v>
      </c>
      <c r="C33" s="21" t="e">
        <f ca="1">OFFSET(pbase!$A$1,$B$19-1,2*B33)</f>
        <v>#VALUE!</v>
      </c>
      <c r="D33" s="55" t="e">
        <f>IF(B33&gt;Caantal,"",INDEX(wb!A:A,C33))</f>
        <v>#VALUE!</v>
      </c>
      <c r="E33" s="55"/>
      <c r="F33" s="55"/>
      <c r="G33" s="55"/>
      <c r="H33" s="55"/>
      <c r="I33" s="55"/>
      <c r="J33" s="56"/>
      <c r="K33" s="30"/>
      <c r="L33" s="30"/>
      <c r="M33" s="30"/>
      <c r="N33" s="30"/>
      <c r="O33" s="31"/>
      <c r="P33" s="21">
        <f t="shared" si="2"/>
        <v>0</v>
      </c>
      <c r="Q33" s="21"/>
    </row>
    <row r="34" spans="1:17" s="11" customFormat="1" ht="22.5" x14ac:dyDescent="0.3">
      <c r="A34" s="21"/>
      <c r="B34" s="21">
        <f t="shared" si="3"/>
        <v>11</v>
      </c>
      <c r="C34" s="21" t="e">
        <f ca="1">OFFSET(pbase!$A$1,$B$19-1,2*B34)</f>
        <v>#VALUE!</v>
      </c>
      <c r="D34" s="55" t="e">
        <f>IF(B34&gt;Caantal,"",INDEX(wb!A:A,C34))</f>
        <v>#VALUE!</v>
      </c>
      <c r="E34" s="55"/>
      <c r="F34" s="55"/>
      <c r="G34" s="55"/>
      <c r="H34" s="55"/>
      <c r="I34" s="55"/>
      <c r="J34" s="56"/>
      <c r="K34" s="30"/>
      <c r="L34" s="30"/>
      <c r="M34" s="30"/>
      <c r="N34" s="30"/>
      <c r="O34" s="31"/>
      <c r="P34" s="21">
        <f t="shared" si="2"/>
        <v>0</v>
      </c>
      <c r="Q34" s="21"/>
    </row>
    <row r="35" spans="1:17" s="11" customFormat="1" ht="22.5" x14ac:dyDescent="0.3">
      <c r="A35" s="21"/>
      <c r="B35" s="21">
        <f t="shared" si="3"/>
        <v>12</v>
      </c>
      <c r="C35" s="21" t="e">
        <f ca="1">OFFSET(pbase!$A$1,$B$19-1,2*B35)</f>
        <v>#VALUE!</v>
      </c>
      <c r="D35" s="55" t="e">
        <f>IF(B35&gt;Caantal,"",INDEX(wb!A:A,C35))</f>
        <v>#VALUE!</v>
      </c>
      <c r="E35" s="55"/>
      <c r="F35" s="55"/>
      <c r="G35" s="55"/>
      <c r="H35" s="55"/>
      <c r="I35" s="55"/>
      <c r="J35" s="56"/>
      <c r="K35" s="30"/>
      <c r="L35" s="30"/>
      <c r="M35" s="30"/>
      <c r="N35" s="30"/>
      <c r="O35" s="31"/>
      <c r="P35" s="21">
        <f t="shared" si="2"/>
        <v>0</v>
      </c>
      <c r="Q35" s="21"/>
    </row>
    <row r="36" spans="1:17" s="11" customFormat="1" ht="22.5" x14ac:dyDescent="0.3">
      <c r="A36" s="21"/>
      <c r="B36" s="21">
        <f t="shared" si="3"/>
        <v>13</v>
      </c>
      <c r="C36" s="21" t="e">
        <f ca="1">OFFSET(pbase!$A$1,$B$19-1,2*B36)</f>
        <v>#VALUE!</v>
      </c>
      <c r="D36" s="55" t="e">
        <f>IF(B36&gt;Caantal,"",INDEX(wb!A:A,C36))</f>
        <v>#VALUE!</v>
      </c>
      <c r="E36" s="55"/>
      <c r="F36" s="55"/>
      <c r="G36" s="55"/>
      <c r="H36" s="55"/>
      <c r="I36" s="55"/>
      <c r="J36" s="56"/>
      <c r="K36" s="30"/>
      <c r="L36" s="30"/>
      <c r="M36" s="30"/>
      <c r="N36" s="30"/>
      <c r="O36" s="31"/>
      <c r="P36" s="21">
        <f t="shared" si="2"/>
        <v>0</v>
      </c>
      <c r="Q36" s="21"/>
    </row>
    <row r="37" spans="1:17" s="11" customFormat="1" ht="22.5" x14ac:dyDescent="0.3">
      <c r="A37" s="21"/>
      <c r="B37" s="21">
        <f t="shared" si="3"/>
        <v>14</v>
      </c>
      <c r="C37" s="21" t="e">
        <f ca="1">OFFSET(pbase!$A$1,$B$19-1,2*B37)</f>
        <v>#VALUE!</v>
      </c>
      <c r="D37" s="55" t="e">
        <f>IF(B37&gt;Caantal,"",INDEX(wb!A:A,C37))</f>
        <v>#VALUE!</v>
      </c>
      <c r="E37" s="55"/>
      <c r="F37" s="55"/>
      <c r="G37" s="55"/>
      <c r="H37" s="55"/>
      <c r="I37" s="55"/>
      <c r="J37" s="56"/>
      <c r="K37" s="30"/>
      <c r="L37" s="30"/>
      <c r="M37" s="30"/>
      <c r="N37" s="30"/>
      <c r="O37" s="31"/>
      <c r="P37" s="21">
        <f t="shared" si="2"/>
        <v>0</v>
      </c>
      <c r="Q37" s="21"/>
    </row>
    <row r="38" spans="1:17" s="11" customFormat="1" ht="22.5" x14ac:dyDescent="0.3">
      <c r="A38" s="21"/>
      <c r="B38" s="21">
        <f t="shared" si="3"/>
        <v>15</v>
      </c>
      <c r="C38" s="21" t="e">
        <f ca="1">OFFSET(pbase!$A$1,$B$19-1,2*B38)</f>
        <v>#VALUE!</v>
      </c>
      <c r="D38" s="55" t="e">
        <f>IF(B38&gt;Caantal,"",INDEX(wb!A:A,C38))</f>
        <v>#VALUE!</v>
      </c>
      <c r="E38" s="55"/>
      <c r="F38" s="55"/>
      <c r="G38" s="55"/>
      <c r="H38" s="55"/>
      <c r="I38" s="55"/>
      <c r="J38" s="56"/>
      <c r="K38" s="30"/>
      <c r="L38" s="30"/>
      <c r="M38" s="30"/>
      <c r="N38" s="30"/>
      <c r="O38" s="31"/>
      <c r="P38" s="21">
        <f t="shared" si="2"/>
        <v>0</v>
      </c>
      <c r="Q38" s="21"/>
    </row>
    <row r="39" spans="1:17" s="11" customFormat="1" ht="22.5" x14ac:dyDescent="0.3">
      <c r="A39" s="21"/>
      <c r="B39" s="21">
        <f t="shared" si="3"/>
        <v>16</v>
      </c>
      <c r="C39" s="21" t="e">
        <f ca="1">OFFSET(pbase!$A$1,$B$19-1,2*B39)</f>
        <v>#VALUE!</v>
      </c>
      <c r="D39" s="55" t="e">
        <f>IF(B39&gt;Caantal,"",INDEX(wb!A:A,C39))</f>
        <v>#VALUE!</v>
      </c>
      <c r="E39" s="55"/>
      <c r="F39" s="55"/>
      <c r="G39" s="55"/>
      <c r="H39" s="55"/>
      <c r="I39" s="55"/>
      <c r="J39" s="56"/>
      <c r="K39" s="30"/>
      <c r="L39" s="30"/>
      <c r="M39" s="30"/>
      <c r="N39" s="30"/>
      <c r="O39" s="31"/>
      <c r="P39" s="21">
        <f t="shared" si="2"/>
        <v>0</v>
      </c>
      <c r="Q39" s="21"/>
    </row>
    <row r="40" spans="1:17" s="11" customFormat="1" ht="22.5" x14ac:dyDescent="0.3">
      <c r="A40" s="21"/>
      <c r="B40" s="21">
        <f t="shared" si="3"/>
        <v>17</v>
      </c>
      <c r="C40" s="21" t="e">
        <f ca="1">OFFSET(pbase!$A$1,$B$19-1,2*B40)</f>
        <v>#VALUE!</v>
      </c>
      <c r="D40" s="55" t="e">
        <f>IF(B40&gt;Caantal,"",INDEX(wb!A:A,C40))</f>
        <v>#VALUE!</v>
      </c>
      <c r="E40" s="55"/>
      <c r="F40" s="55"/>
      <c r="G40" s="55"/>
      <c r="H40" s="55"/>
      <c r="I40" s="55"/>
      <c r="J40" s="56"/>
      <c r="K40" s="30"/>
      <c r="L40" s="30"/>
      <c r="M40" s="30"/>
      <c r="N40" s="30"/>
      <c r="O40" s="31"/>
      <c r="P40" s="21">
        <f t="shared" si="2"/>
        <v>0</v>
      </c>
      <c r="Q40" s="21"/>
    </row>
    <row r="41" spans="1:17" s="11" customFormat="1" ht="22.5" x14ac:dyDescent="0.3">
      <c r="A41" s="21"/>
      <c r="B41" s="21">
        <f t="shared" si="3"/>
        <v>18</v>
      </c>
      <c r="C41" s="21" t="e">
        <f ca="1">OFFSET(pbase!$A$1,$B$19-1,2*B41)</f>
        <v>#VALUE!</v>
      </c>
      <c r="D41" s="55" t="e">
        <f>IF(B41&gt;Caantal,"",INDEX(wb!A:A,C41))</f>
        <v>#VALUE!</v>
      </c>
      <c r="E41" s="55"/>
      <c r="F41" s="55"/>
      <c r="G41" s="55"/>
      <c r="H41" s="55"/>
      <c r="I41" s="55"/>
      <c r="J41" s="56"/>
      <c r="K41" s="30"/>
      <c r="L41" s="30"/>
      <c r="M41" s="30"/>
      <c r="N41" s="30"/>
      <c r="O41" s="31"/>
      <c r="P41" s="21">
        <f t="shared" si="2"/>
        <v>0</v>
      </c>
      <c r="Q41" s="21"/>
    </row>
    <row r="42" spans="1:17" s="11" customFormat="1" ht="22.5" x14ac:dyDescent="0.3">
      <c r="A42" s="21"/>
      <c r="B42" s="21">
        <f t="shared" si="3"/>
        <v>19</v>
      </c>
      <c r="C42" s="21" t="e">
        <f ca="1">OFFSET(pbase!$A$1,$B$19-1,2*B42)</f>
        <v>#VALUE!</v>
      </c>
      <c r="D42" s="55" t="e">
        <f>IF(B42&gt;Caantal,"",INDEX(wb!A:A,C42))</f>
        <v>#VALUE!</v>
      </c>
      <c r="E42" s="55"/>
      <c r="F42" s="55"/>
      <c r="G42" s="55"/>
      <c r="H42" s="55"/>
      <c r="I42" s="55"/>
      <c r="J42" s="56"/>
      <c r="K42" s="30"/>
      <c r="L42" s="30"/>
      <c r="M42" s="30"/>
      <c r="N42" s="30"/>
      <c r="O42" s="31"/>
      <c r="P42" s="21">
        <f t="shared" si="2"/>
        <v>0</v>
      </c>
      <c r="Q42" s="21"/>
    </row>
    <row r="43" spans="1:17" s="11" customFormat="1" ht="22.5" x14ac:dyDescent="0.3">
      <c r="A43" s="21"/>
      <c r="B43" s="21">
        <f t="shared" si="3"/>
        <v>20</v>
      </c>
      <c r="C43" s="21" t="e">
        <f ca="1">OFFSET(pbase!$A$1,$B$19-1,2*B43)</f>
        <v>#VALUE!</v>
      </c>
      <c r="D43" s="55" t="e">
        <f>IF(B43&gt;Caantal,"",INDEX(wb!A:A,C43))</f>
        <v>#VALUE!</v>
      </c>
      <c r="E43" s="55"/>
      <c r="F43" s="55"/>
      <c r="G43" s="55"/>
      <c r="H43" s="55"/>
      <c r="I43" s="55"/>
      <c r="J43" s="56"/>
      <c r="K43" s="30"/>
      <c r="L43" s="30"/>
      <c r="M43" s="30"/>
      <c r="N43" s="30"/>
      <c r="O43" s="31"/>
      <c r="P43" s="21">
        <f t="shared" si="2"/>
        <v>0</v>
      </c>
      <c r="Q43" s="21"/>
    </row>
    <row r="44" spans="1:17" ht="22.5" x14ac:dyDescent="0.3">
      <c r="A44" s="18"/>
      <c r="B44" s="21">
        <f t="shared" si="3"/>
        <v>21</v>
      </c>
      <c r="C44" s="21" t="e">
        <f ca="1">OFFSET(pbase!$A$1,$B$19-1,2*B44)</f>
        <v>#VALUE!</v>
      </c>
      <c r="D44" s="55" t="e">
        <f>IF(B44&gt;Caantal,"",INDEX(wb!A:A,C44))</f>
        <v>#VALUE!</v>
      </c>
      <c r="E44" s="55"/>
      <c r="F44" s="55"/>
      <c r="G44" s="55"/>
      <c r="H44" s="55"/>
      <c r="I44" s="55"/>
      <c r="J44" s="56"/>
      <c r="K44" s="30"/>
      <c r="L44" s="30"/>
      <c r="M44" s="30"/>
      <c r="N44" s="30"/>
      <c r="O44" s="31"/>
      <c r="P44" s="21">
        <f t="shared" si="2"/>
        <v>0</v>
      </c>
      <c r="Q44" s="18"/>
    </row>
    <row r="45" spans="1:17" ht="22.5" x14ac:dyDescent="0.3">
      <c r="A45" s="18"/>
      <c r="B45" s="21">
        <f t="shared" si="3"/>
        <v>22</v>
      </c>
      <c r="C45" s="21" t="e">
        <f ca="1">OFFSET(pbase!$A$1,$B$19-1,2*B45)</f>
        <v>#VALUE!</v>
      </c>
      <c r="D45" s="55" t="e">
        <f>IF(B45&gt;Caantal,"",INDEX(wb!A:A,C45))</f>
        <v>#VALUE!</v>
      </c>
      <c r="E45" s="55"/>
      <c r="F45" s="55"/>
      <c r="G45" s="55"/>
      <c r="H45" s="55"/>
      <c r="I45" s="55"/>
      <c r="J45" s="56"/>
      <c r="K45" s="30"/>
      <c r="L45" s="30"/>
      <c r="M45" s="30"/>
      <c r="N45" s="30"/>
      <c r="O45" s="31"/>
      <c r="P45" s="21">
        <f t="shared" si="2"/>
        <v>0</v>
      </c>
      <c r="Q45" s="18"/>
    </row>
    <row r="46" spans="1:17" ht="22.5" x14ac:dyDescent="0.3">
      <c r="A46" s="18"/>
      <c r="B46" s="21">
        <f t="shared" si="3"/>
        <v>23</v>
      </c>
      <c r="C46" s="21" t="e">
        <f ca="1">OFFSET(pbase!$A$1,$B$19-1,2*B46)</f>
        <v>#VALUE!</v>
      </c>
      <c r="D46" s="55" t="e">
        <f>IF(B46&gt;Caantal,"",INDEX(wb!A:A,C46))</f>
        <v>#VALUE!</v>
      </c>
      <c r="E46" s="55"/>
      <c r="F46" s="55"/>
      <c r="G46" s="55"/>
      <c r="H46" s="55"/>
      <c r="I46" s="55"/>
      <c r="J46" s="56"/>
      <c r="K46" s="30"/>
      <c r="L46" s="30"/>
      <c r="M46" s="30"/>
      <c r="N46" s="30"/>
      <c r="O46" s="31"/>
      <c r="P46" s="21">
        <f t="shared" si="2"/>
        <v>0</v>
      </c>
      <c r="Q46" s="18"/>
    </row>
    <row r="47" spans="1:17" ht="22.5" x14ac:dyDescent="0.3">
      <c r="A47" s="18"/>
      <c r="B47" s="21">
        <f t="shared" si="3"/>
        <v>24</v>
      </c>
      <c r="C47" s="21" t="e">
        <f ca="1">OFFSET(pbase!$A$1,$B$19-1,2*B47)</f>
        <v>#VALUE!</v>
      </c>
      <c r="D47" s="55" t="e">
        <f>IF(B47&gt;Caantal,"",INDEX(wb!A:A,C47))</f>
        <v>#VALUE!</v>
      </c>
      <c r="E47" s="55"/>
      <c r="F47" s="55"/>
      <c r="G47" s="55"/>
      <c r="H47" s="55"/>
      <c r="I47" s="55"/>
      <c r="J47" s="56"/>
      <c r="K47" s="30"/>
      <c r="L47" s="30"/>
      <c r="M47" s="30"/>
      <c r="N47" s="30"/>
      <c r="O47" s="31"/>
      <c r="P47" s="21">
        <f t="shared" si="2"/>
        <v>0</v>
      </c>
      <c r="Q47" s="18"/>
    </row>
    <row r="48" spans="1:17" ht="22.5" x14ac:dyDescent="0.3">
      <c r="A48" s="18"/>
      <c r="B48" s="21">
        <f t="shared" si="3"/>
        <v>25</v>
      </c>
      <c r="C48" s="21" t="e">
        <f ca="1">OFFSET(pbase!$A$1,$B$19-1,2*B48)</f>
        <v>#VALUE!</v>
      </c>
      <c r="D48" s="55" t="e">
        <f>IF(B48&gt;Caantal,"",INDEX(wb!A:A,C48))</f>
        <v>#VALUE!</v>
      </c>
      <c r="E48" s="55"/>
      <c r="F48" s="55"/>
      <c r="G48" s="55"/>
      <c r="H48" s="55"/>
      <c r="I48" s="55"/>
      <c r="J48" s="56"/>
      <c r="K48" s="30"/>
      <c r="L48" s="30"/>
      <c r="M48" s="30"/>
      <c r="N48" s="30"/>
      <c r="O48" s="31"/>
      <c r="P48" s="21">
        <f t="shared" si="2"/>
        <v>0</v>
      </c>
      <c r="Q48" s="18"/>
    </row>
    <row r="49" spans="1:17" ht="22.5" x14ac:dyDescent="0.3">
      <c r="A49" s="18"/>
      <c r="B49" s="21">
        <f t="shared" si="3"/>
        <v>26</v>
      </c>
      <c r="C49" s="21" t="e">
        <f ca="1">OFFSET(pbase!$A$1,$B$19-1,2*B49)</f>
        <v>#VALUE!</v>
      </c>
      <c r="D49" s="55" t="e">
        <f>IF(B49&gt;Caantal,"",INDEX(wb!A:A,C49))</f>
        <v>#VALUE!</v>
      </c>
      <c r="E49" s="55"/>
      <c r="F49" s="55"/>
      <c r="G49" s="55"/>
      <c r="H49" s="55"/>
      <c r="I49" s="55"/>
      <c r="J49" s="56"/>
      <c r="K49" s="30"/>
      <c r="L49" s="30"/>
      <c r="M49" s="30"/>
      <c r="N49" s="30"/>
      <c r="O49" s="31"/>
      <c r="P49" s="21">
        <f t="shared" si="2"/>
        <v>0</v>
      </c>
      <c r="Q49" s="18"/>
    </row>
    <row r="50" spans="1:17" ht="22.5" x14ac:dyDescent="0.3">
      <c r="A50" s="18"/>
      <c r="B50" s="21">
        <f t="shared" si="3"/>
        <v>27</v>
      </c>
      <c r="C50" s="21" t="e">
        <f ca="1">OFFSET(pbase!$A$1,$B$19-1,2*B50)</f>
        <v>#VALUE!</v>
      </c>
      <c r="D50" s="55" t="e">
        <f>IF(B50&gt;Caantal,"",INDEX(wb!A:A,C50))</f>
        <v>#VALUE!</v>
      </c>
      <c r="E50" s="55"/>
      <c r="F50" s="55"/>
      <c r="G50" s="55"/>
      <c r="H50" s="55"/>
      <c r="I50" s="55"/>
      <c r="J50" s="56"/>
      <c r="K50" s="30"/>
      <c r="L50" s="30"/>
      <c r="M50" s="30"/>
      <c r="N50" s="30"/>
      <c r="O50" s="31"/>
      <c r="P50" s="21">
        <f t="shared" si="2"/>
        <v>0</v>
      </c>
      <c r="Q50" s="18"/>
    </row>
    <row r="51" spans="1:17" ht="22.5" x14ac:dyDescent="0.3">
      <c r="A51" s="18"/>
      <c r="B51" s="21">
        <f t="shared" si="3"/>
        <v>28</v>
      </c>
      <c r="C51" s="21" t="e">
        <f ca="1">OFFSET(pbase!$A$1,$B$19-1,2*B51)</f>
        <v>#VALUE!</v>
      </c>
      <c r="D51" s="55" t="e">
        <f>IF(B51&gt;Caantal,"",INDEX(wb!A:A,C51))</f>
        <v>#VALUE!</v>
      </c>
      <c r="E51" s="55"/>
      <c r="F51" s="55"/>
      <c r="G51" s="55"/>
      <c r="H51" s="55"/>
      <c r="I51" s="55"/>
      <c r="J51" s="56"/>
      <c r="K51" s="30"/>
      <c r="L51" s="30"/>
      <c r="M51" s="30"/>
      <c r="N51" s="30"/>
      <c r="O51" s="31"/>
      <c r="P51" s="21">
        <f t="shared" si="2"/>
        <v>0</v>
      </c>
      <c r="Q51" s="18"/>
    </row>
    <row r="52" spans="1:17" ht="22.5" x14ac:dyDescent="0.3">
      <c r="A52" s="18"/>
      <c r="B52" s="21">
        <f t="shared" si="3"/>
        <v>29</v>
      </c>
      <c r="C52" s="21" t="e">
        <f ca="1">OFFSET(pbase!$A$1,$B$19-1,2*B52)</f>
        <v>#VALUE!</v>
      </c>
      <c r="D52" s="55" t="e">
        <f>IF(B52&gt;Caantal,"",INDEX(wb!A:A,C52))</f>
        <v>#VALUE!</v>
      </c>
      <c r="E52" s="55"/>
      <c r="F52" s="55"/>
      <c r="G52" s="55"/>
      <c r="H52" s="55"/>
      <c r="I52" s="55"/>
      <c r="J52" s="56"/>
      <c r="K52" s="30"/>
      <c r="L52" s="30"/>
      <c r="M52" s="30"/>
      <c r="N52" s="30"/>
      <c r="O52" s="31"/>
      <c r="P52" s="21">
        <f t="shared" si="2"/>
        <v>0</v>
      </c>
      <c r="Q52" s="18"/>
    </row>
    <row r="53" spans="1:17" ht="22.5" x14ac:dyDescent="0.3">
      <c r="A53" s="18"/>
      <c r="B53" s="21">
        <f t="shared" si="3"/>
        <v>30</v>
      </c>
      <c r="C53" s="21" t="e">
        <f ca="1">OFFSET(pbase!$A$1,$B$19-1,2*B53)</f>
        <v>#VALUE!</v>
      </c>
      <c r="D53" s="55" t="e">
        <f>IF(B53&gt;Caantal,"",INDEX(wb!A:A,C53))</f>
        <v>#VALUE!</v>
      </c>
      <c r="E53" s="55"/>
      <c r="F53" s="55"/>
      <c r="G53" s="55"/>
      <c r="H53" s="55"/>
      <c r="I53" s="55"/>
      <c r="J53" s="56"/>
      <c r="K53" s="30"/>
      <c r="L53" s="30"/>
      <c r="M53" s="30"/>
      <c r="N53" s="30"/>
      <c r="O53" s="31"/>
      <c r="P53" s="21">
        <f t="shared" si="2"/>
        <v>0</v>
      </c>
      <c r="Q53" s="18"/>
    </row>
    <row r="54" spans="1:17" ht="22.5" x14ac:dyDescent="0.3">
      <c r="A54" s="18"/>
      <c r="B54" s="21">
        <f t="shared" si="3"/>
        <v>31</v>
      </c>
      <c r="C54" s="21" t="e">
        <f ca="1">OFFSET(pbase!$A$1,$B$19-1,2*B54)</f>
        <v>#VALUE!</v>
      </c>
      <c r="D54" s="55" t="e">
        <f>IF(B54&gt;Caantal,"",INDEX(wb!A:A,C54))</f>
        <v>#VALUE!</v>
      </c>
      <c r="E54" s="55"/>
      <c r="F54" s="55"/>
      <c r="G54" s="55"/>
      <c r="H54" s="55"/>
      <c r="I54" s="55"/>
      <c r="J54" s="56"/>
      <c r="K54" s="30"/>
      <c r="L54" s="30"/>
      <c r="M54" s="30"/>
      <c r="N54" s="30"/>
      <c r="O54" s="31"/>
      <c r="P54" s="21">
        <f t="shared" si="2"/>
        <v>0</v>
      </c>
      <c r="Q54" s="18"/>
    </row>
    <row r="55" spans="1:17" ht="22.5" x14ac:dyDescent="0.3">
      <c r="A55" s="18"/>
      <c r="B55" s="21">
        <f t="shared" si="3"/>
        <v>32</v>
      </c>
      <c r="C55" s="21" t="e">
        <f ca="1">OFFSET(pbase!$A$1,$B$19-1,2*B55)</f>
        <v>#VALUE!</v>
      </c>
      <c r="D55" s="55" t="e">
        <f>IF(B55&gt;Caantal,"",INDEX(wb!A:A,C55))</f>
        <v>#VALUE!</v>
      </c>
      <c r="E55" s="55"/>
      <c r="F55" s="55"/>
      <c r="G55" s="55"/>
      <c r="H55" s="55"/>
      <c r="I55" s="55"/>
      <c r="J55" s="56"/>
      <c r="K55" s="30"/>
      <c r="L55" s="30"/>
      <c r="M55" s="30"/>
      <c r="N55" s="30"/>
      <c r="O55" s="31"/>
      <c r="P55" s="21">
        <f t="shared" si="2"/>
        <v>0</v>
      </c>
      <c r="Q55" s="18"/>
    </row>
    <row r="56" spans="1:17" ht="22.5" x14ac:dyDescent="0.3">
      <c r="A56" s="18"/>
      <c r="B56" s="21">
        <f t="shared" si="3"/>
        <v>33</v>
      </c>
      <c r="C56" s="21" t="e">
        <f ca="1">OFFSET(pbase!$A$1,$B$19-1,2*B56)</f>
        <v>#VALUE!</v>
      </c>
      <c r="D56" s="55" t="e">
        <f>IF(B56&gt;Caantal,"",INDEX(wb!A:A,C56))</f>
        <v>#VALUE!</v>
      </c>
      <c r="E56" s="55"/>
      <c r="F56" s="55"/>
      <c r="G56" s="55"/>
      <c r="H56" s="55"/>
      <c r="I56" s="55"/>
      <c r="J56" s="56"/>
      <c r="K56" s="30"/>
      <c r="L56" s="30"/>
      <c r="M56" s="30"/>
      <c r="N56" s="30"/>
      <c r="O56" s="31"/>
      <c r="P56" s="21">
        <f t="shared" si="2"/>
        <v>0</v>
      </c>
      <c r="Q56" s="18"/>
    </row>
    <row r="57" spans="1:17" ht="22.5" x14ac:dyDescent="0.3">
      <c r="A57" s="18"/>
      <c r="B57" s="21">
        <f t="shared" si="3"/>
        <v>34</v>
      </c>
      <c r="C57" s="21" t="e">
        <f ca="1">OFFSET(pbase!$A$1,$B$19-1,2*B57)</f>
        <v>#VALUE!</v>
      </c>
      <c r="D57" s="55" t="e">
        <f>IF(B57&gt;Caantal,"",INDEX(wb!A:A,C57))</f>
        <v>#VALUE!</v>
      </c>
      <c r="E57" s="55"/>
      <c r="F57" s="55"/>
      <c r="G57" s="55"/>
      <c r="H57" s="55"/>
      <c r="I57" s="55"/>
      <c r="J57" s="56"/>
      <c r="K57" s="30"/>
      <c r="L57" s="30"/>
      <c r="M57" s="30"/>
      <c r="N57" s="30"/>
      <c r="O57" s="31"/>
      <c r="P57" s="21">
        <f t="shared" si="2"/>
        <v>0</v>
      </c>
      <c r="Q57" s="18"/>
    </row>
    <row r="58" spans="1:17" ht="22.5" x14ac:dyDescent="0.3">
      <c r="A58" s="18"/>
      <c r="B58" s="21">
        <f t="shared" si="3"/>
        <v>35</v>
      </c>
      <c r="C58" s="21" t="e">
        <f ca="1">OFFSET(pbase!$A$1,$B$19-1,2*B58)</f>
        <v>#VALUE!</v>
      </c>
      <c r="D58" s="55" t="e">
        <f>IF(B58&gt;Caantal,"",INDEX(wb!A:A,C58))</f>
        <v>#VALUE!</v>
      </c>
      <c r="E58" s="55"/>
      <c r="F58" s="55"/>
      <c r="G58" s="55"/>
      <c r="H58" s="55"/>
      <c r="I58" s="55"/>
      <c r="J58" s="56"/>
      <c r="K58" s="30"/>
      <c r="L58" s="30"/>
      <c r="M58" s="30"/>
      <c r="N58" s="30"/>
      <c r="O58" s="31"/>
      <c r="P58" s="21">
        <f t="shared" si="2"/>
        <v>0</v>
      </c>
      <c r="Q58" s="18"/>
    </row>
    <row r="59" spans="1:17" ht="22.5" x14ac:dyDescent="0.3">
      <c r="A59" s="18"/>
      <c r="B59" s="21">
        <f t="shared" si="3"/>
        <v>36</v>
      </c>
      <c r="C59" s="21" t="e">
        <f ca="1">OFFSET(pbase!$A$1,$B$19-1,2*B59)</f>
        <v>#VALUE!</v>
      </c>
      <c r="D59" s="55" t="e">
        <f>IF(B59&gt;Caantal,"",INDEX(wb!A:A,C59))</f>
        <v>#VALUE!</v>
      </c>
      <c r="E59" s="55"/>
      <c r="F59" s="55"/>
      <c r="G59" s="55"/>
      <c r="H59" s="55"/>
      <c r="I59" s="55"/>
      <c r="J59" s="56"/>
      <c r="K59" s="30"/>
      <c r="L59" s="30"/>
      <c r="M59" s="30"/>
      <c r="N59" s="30"/>
      <c r="O59" s="31"/>
      <c r="P59" s="21">
        <f t="shared" si="2"/>
        <v>0</v>
      </c>
      <c r="Q59" s="18"/>
    </row>
    <row r="60" spans="1:17" ht="22.5" x14ac:dyDescent="0.3">
      <c r="A60" s="18"/>
      <c r="B60" s="21">
        <f t="shared" si="3"/>
        <v>37</v>
      </c>
      <c r="C60" s="21" t="e">
        <f ca="1">OFFSET(pbase!$A$1,$B$19-1,2*B60)</f>
        <v>#VALUE!</v>
      </c>
      <c r="D60" s="55" t="e">
        <f>IF(B60&gt;Caantal,"",INDEX(wb!A:A,C60))</f>
        <v>#VALUE!</v>
      </c>
      <c r="E60" s="55"/>
      <c r="F60" s="55"/>
      <c r="G60" s="55"/>
      <c r="H60" s="55"/>
      <c r="I60" s="55"/>
      <c r="J60" s="56"/>
      <c r="K60" s="30"/>
      <c r="L60" s="30"/>
      <c r="M60" s="30"/>
      <c r="N60" s="30"/>
      <c r="O60" s="31"/>
      <c r="P60" s="21">
        <f t="shared" si="2"/>
        <v>0</v>
      </c>
      <c r="Q60" s="18"/>
    </row>
    <row r="61" spans="1:17" ht="22.5" x14ac:dyDescent="0.3">
      <c r="A61" s="18"/>
      <c r="B61" s="21">
        <f t="shared" si="3"/>
        <v>38</v>
      </c>
      <c r="C61" s="21" t="e">
        <f ca="1">OFFSET(pbase!$A$1,$B$19-1,2*B61)</f>
        <v>#VALUE!</v>
      </c>
      <c r="D61" s="55" t="e">
        <f>IF(B61&gt;Caantal,"",INDEX(wb!A:A,C61))</f>
        <v>#VALUE!</v>
      </c>
      <c r="E61" s="55"/>
      <c r="F61" s="55"/>
      <c r="G61" s="55"/>
      <c r="H61" s="55"/>
      <c r="I61" s="55"/>
      <c r="J61" s="56"/>
      <c r="K61" s="30"/>
      <c r="L61" s="30"/>
      <c r="M61" s="30"/>
      <c r="N61" s="30"/>
      <c r="O61" s="31"/>
      <c r="P61" s="21">
        <f t="shared" si="2"/>
        <v>0</v>
      </c>
      <c r="Q61" s="18"/>
    </row>
    <row r="62" spans="1:17" ht="22.5" x14ac:dyDescent="0.3">
      <c r="A62" s="18"/>
      <c r="B62" s="21">
        <f t="shared" si="3"/>
        <v>39</v>
      </c>
      <c r="C62" s="21" t="e">
        <f ca="1">OFFSET(pbase!$A$1,$B$19-1,2*B62)</f>
        <v>#VALUE!</v>
      </c>
      <c r="D62" s="55" t="e">
        <f>IF(B62&gt;Caantal,"",INDEX(wb!A:A,C62))</f>
        <v>#VALUE!</v>
      </c>
      <c r="E62" s="55"/>
      <c r="F62" s="55"/>
      <c r="G62" s="55"/>
      <c r="H62" s="55"/>
      <c r="I62" s="55"/>
      <c r="J62" s="56"/>
      <c r="K62" s="30"/>
      <c r="L62" s="30"/>
      <c r="M62" s="30"/>
      <c r="N62" s="30"/>
      <c r="O62" s="31"/>
      <c r="P62" s="21">
        <f t="shared" si="2"/>
        <v>0</v>
      </c>
      <c r="Q62" s="18"/>
    </row>
    <row r="63" spans="1:17" ht="22.5" x14ac:dyDescent="0.3">
      <c r="A63" s="18"/>
      <c r="B63" s="21">
        <f t="shared" si="3"/>
        <v>40</v>
      </c>
      <c r="C63" s="21" t="e">
        <f ca="1">OFFSET(pbase!$A$1,$B$19-1,2*B63)</f>
        <v>#VALUE!</v>
      </c>
      <c r="D63" s="55" t="e">
        <f>IF(B63&gt;Caantal,"",INDEX(wb!A:A,C63))</f>
        <v>#VALUE!</v>
      </c>
      <c r="E63" s="55"/>
      <c r="F63" s="55"/>
      <c r="G63" s="55"/>
      <c r="H63" s="55"/>
      <c r="I63" s="55"/>
      <c r="J63" s="56"/>
      <c r="K63" s="30"/>
      <c r="L63" s="30"/>
      <c r="M63" s="30"/>
      <c r="N63" s="30"/>
      <c r="O63" s="31"/>
      <c r="P63" s="21">
        <f t="shared" si="2"/>
        <v>0</v>
      </c>
      <c r="Q63" s="18"/>
    </row>
    <row r="64" spans="1:17" ht="22.5" x14ac:dyDescent="0.3">
      <c r="A64" s="18"/>
      <c r="B64" s="21">
        <f t="shared" si="3"/>
        <v>41</v>
      </c>
      <c r="C64" s="21" t="e">
        <f ca="1">OFFSET(pbase!$A$1,$B$19-1,2*B64)</f>
        <v>#VALUE!</v>
      </c>
      <c r="D64" s="55" t="e">
        <f>IF(B64&gt;Caantal,"",INDEX(wb!A:A,C64))</f>
        <v>#VALUE!</v>
      </c>
      <c r="E64" s="55"/>
      <c r="F64" s="55"/>
      <c r="G64" s="55"/>
      <c r="H64" s="55"/>
      <c r="I64" s="55"/>
      <c r="J64" s="56"/>
      <c r="K64" s="30"/>
      <c r="L64" s="30"/>
      <c r="M64" s="30"/>
      <c r="N64" s="30"/>
      <c r="O64" s="31"/>
      <c r="P64" s="21">
        <f t="shared" si="2"/>
        <v>0</v>
      </c>
      <c r="Q64" s="18"/>
    </row>
    <row r="65" spans="1:17" ht="22.5" x14ac:dyDescent="0.3">
      <c r="A65" s="18"/>
      <c r="B65" s="21">
        <f t="shared" si="3"/>
        <v>42</v>
      </c>
      <c r="C65" s="21" t="e">
        <f ca="1">OFFSET(pbase!$A$1,$B$19-1,2*B65)</f>
        <v>#VALUE!</v>
      </c>
      <c r="D65" s="55" t="e">
        <f>IF(B65&gt;Caantal,"",INDEX(wb!A:A,C65))</f>
        <v>#VALUE!</v>
      </c>
      <c r="E65" s="55"/>
      <c r="F65" s="55"/>
      <c r="G65" s="55"/>
      <c r="H65" s="55"/>
      <c r="I65" s="55"/>
      <c r="J65" s="56"/>
      <c r="K65" s="30"/>
      <c r="L65" s="30"/>
      <c r="M65" s="30"/>
      <c r="N65" s="30"/>
      <c r="O65" s="31"/>
      <c r="P65" s="21">
        <f t="shared" si="2"/>
        <v>0</v>
      </c>
      <c r="Q65" s="18"/>
    </row>
    <row r="66" spans="1:17" ht="22.5" x14ac:dyDescent="0.3">
      <c r="A66" s="18"/>
      <c r="B66" s="21">
        <f t="shared" si="3"/>
        <v>43</v>
      </c>
      <c r="C66" s="21" t="e">
        <f ca="1">OFFSET(pbase!$A$1,$B$19-1,2*B66)</f>
        <v>#VALUE!</v>
      </c>
      <c r="D66" s="55" t="e">
        <f>IF(B66&gt;Caantal,"",INDEX(wb!A:A,C66))</f>
        <v>#VALUE!</v>
      </c>
      <c r="E66" s="55"/>
      <c r="F66" s="55"/>
      <c r="G66" s="55"/>
      <c r="H66" s="55"/>
      <c r="I66" s="55"/>
      <c r="J66" s="56"/>
      <c r="K66" s="30"/>
      <c r="L66" s="30"/>
      <c r="M66" s="30"/>
      <c r="N66" s="30"/>
      <c r="O66" s="31"/>
      <c r="P66" s="21">
        <f t="shared" si="2"/>
        <v>0</v>
      </c>
      <c r="Q66" s="18"/>
    </row>
    <row r="67" spans="1:17" ht="22.5" x14ac:dyDescent="0.3">
      <c r="A67" s="18"/>
      <c r="B67" s="21">
        <f t="shared" si="3"/>
        <v>44</v>
      </c>
      <c r="C67" s="21" t="e">
        <f ca="1">OFFSET(pbase!$A$1,$B$19-1,2*B67)</f>
        <v>#VALUE!</v>
      </c>
      <c r="D67" s="55" t="e">
        <f>IF(B67&gt;Caantal,"",INDEX(wb!A:A,C67))</f>
        <v>#VALUE!</v>
      </c>
      <c r="E67" s="55"/>
      <c r="F67" s="55"/>
      <c r="G67" s="55"/>
      <c r="H67" s="55"/>
      <c r="I67" s="55"/>
      <c r="J67" s="56"/>
      <c r="K67" s="30"/>
      <c r="L67" s="30"/>
      <c r="M67" s="30"/>
      <c r="N67" s="30"/>
      <c r="O67" s="31"/>
      <c r="P67" s="21">
        <f t="shared" si="2"/>
        <v>0</v>
      </c>
      <c r="Q67" s="18"/>
    </row>
    <row r="68" spans="1:17" ht="22.5" x14ac:dyDescent="0.3">
      <c r="A68" s="18"/>
      <c r="B68" s="21">
        <f t="shared" si="3"/>
        <v>45</v>
      </c>
      <c r="C68" s="21" t="e">
        <f ca="1">OFFSET(pbase!$A$1,$B$19-1,2*B68)</f>
        <v>#VALUE!</v>
      </c>
      <c r="D68" s="55" t="e">
        <f>IF(B68&gt;Caantal,"",INDEX(wb!A:A,C68))</f>
        <v>#VALUE!</v>
      </c>
      <c r="E68" s="55"/>
      <c r="F68" s="55"/>
      <c r="G68" s="55"/>
      <c r="H68" s="55"/>
      <c r="I68" s="55"/>
      <c r="J68" s="56"/>
      <c r="K68" s="30"/>
      <c r="L68" s="30"/>
      <c r="M68" s="30"/>
      <c r="N68" s="30"/>
      <c r="O68" s="31"/>
      <c r="P68" s="21">
        <f t="shared" si="2"/>
        <v>0</v>
      </c>
      <c r="Q68" s="18"/>
    </row>
    <row r="69" spans="1:17" ht="22.5" x14ac:dyDescent="0.3">
      <c r="A69" s="18"/>
      <c r="B69" s="21">
        <f t="shared" si="3"/>
        <v>46</v>
      </c>
      <c r="C69" s="21" t="e">
        <f ca="1">OFFSET(pbase!$A$1,$B$19-1,2*B69)</f>
        <v>#VALUE!</v>
      </c>
      <c r="D69" s="55" t="e">
        <f>IF(B69&gt;Caantal,"",INDEX(wb!A:A,C69))</f>
        <v>#VALUE!</v>
      </c>
      <c r="E69" s="55"/>
      <c r="F69" s="55"/>
      <c r="G69" s="55"/>
      <c r="H69" s="55"/>
      <c r="I69" s="55"/>
      <c r="J69" s="56"/>
      <c r="K69" s="30"/>
      <c r="L69" s="30"/>
      <c r="M69" s="30"/>
      <c r="N69" s="30"/>
      <c r="O69" s="31"/>
      <c r="P69" s="21">
        <f t="shared" si="2"/>
        <v>0</v>
      </c>
      <c r="Q69" s="18"/>
    </row>
    <row r="70" spans="1:17" ht="22.5" x14ac:dyDescent="0.3">
      <c r="A70" s="18"/>
      <c r="B70" s="21">
        <f t="shared" si="3"/>
        <v>47</v>
      </c>
      <c r="C70" s="21" t="e">
        <f ca="1">OFFSET(pbase!$A$1,$B$19-1,2*B70)</f>
        <v>#VALUE!</v>
      </c>
      <c r="D70" s="55" t="e">
        <f>IF(B70&gt;Caantal,"",INDEX(wb!A:A,C70))</f>
        <v>#VALUE!</v>
      </c>
      <c r="E70" s="55"/>
      <c r="F70" s="55"/>
      <c r="G70" s="55"/>
      <c r="H70" s="55"/>
      <c r="I70" s="55"/>
      <c r="J70" s="56"/>
      <c r="K70" s="30"/>
      <c r="L70" s="30"/>
      <c r="M70" s="30"/>
      <c r="N70" s="30"/>
      <c r="O70" s="31"/>
      <c r="P70" s="21">
        <f t="shared" si="2"/>
        <v>0</v>
      </c>
      <c r="Q70" s="18"/>
    </row>
    <row r="71" spans="1:17" ht="22.5" x14ac:dyDescent="0.3">
      <c r="A71" s="18"/>
      <c r="B71" s="21">
        <f t="shared" si="3"/>
        <v>48</v>
      </c>
      <c r="C71" s="21" t="e">
        <f ca="1">OFFSET(pbase!$A$1,$B$19-1,2*B71)</f>
        <v>#VALUE!</v>
      </c>
      <c r="D71" s="55" t="e">
        <f>IF(B71&gt;Caantal,"",INDEX(wb!A:A,C71))</f>
        <v>#VALUE!</v>
      </c>
      <c r="E71" s="55"/>
      <c r="F71" s="55"/>
      <c r="G71" s="55"/>
      <c r="H71" s="55"/>
      <c r="I71" s="55"/>
      <c r="J71" s="56"/>
      <c r="K71" s="30"/>
      <c r="L71" s="30"/>
      <c r="M71" s="30"/>
      <c r="N71" s="30"/>
      <c r="O71" s="31"/>
      <c r="P71" s="21">
        <f t="shared" si="2"/>
        <v>0</v>
      </c>
      <c r="Q71" s="18"/>
    </row>
    <row r="72" spans="1:17" ht="22.5" x14ac:dyDescent="0.3">
      <c r="A72" s="18"/>
      <c r="B72" s="21">
        <f t="shared" si="3"/>
        <v>49</v>
      </c>
      <c r="C72" s="21" t="e">
        <f ca="1">OFFSET(pbase!$A$1,$B$19-1,2*B72)</f>
        <v>#VALUE!</v>
      </c>
      <c r="D72" s="55" t="e">
        <f>IF(B72&gt;Caantal,"",INDEX(wb!A:A,C72))</f>
        <v>#VALUE!</v>
      </c>
      <c r="E72" s="55"/>
      <c r="F72" s="55"/>
      <c r="G72" s="55"/>
      <c r="H72" s="55"/>
      <c r="I72" s="55"/>
      <c r="J72" s="56"/>
      <c r="K72" s="30"/>
      <c r="L72" s="30"/>
      <c r="M72" s="30"/>
      <c r="N72" s="30"/>
      <c r="O72" s="31"/>
      <c r="P72" s="21">
        <f t="shared" si="2"/>
        <v>0</v>
      </c>
      <c r="Q72" s="18"/>
    </row>
    <row r="73" spans="1:17" ht="22.5" x14ac:dyDescent="0.3">
      <c r="A73" s="18"/>
      <c r="B73" s="21">
        <f t="shared" si="3"/>
        <v>50</v>
      </c>
      <c r="C73" s="21" t="e">
        <f ca="1">OFFSET(pbase!$A$1,$B$19-1,2*B73)</f>
        <v>#VALUE!</v>
      </c>
      <c r="D73" s="55" t="e">
        <f>IF(B73&gt;Caantal,"",INDEX(wb!A:A,C73))</f>
        <v>#VALUE!</v>
      </c>
      <c r="E73" s="55"/>
      <c r="F73" s="55"/>
      <c r="G73" s="55"/>
      <c r="H73" s="55"/>
      <c r="I73" s="55"/>
      <c r="J73" s="56"/>
      <c r="K73" s="30"/>
      <c r="L73" s="30"/>
      <c r="M73" s="30"/>
      <c r="N73" s="30"/>
      <c r="O73" s="31"/>
      <c r="P73" s="21">
        <f t="shared" si="2"/>
        <v>0</v>
      </c>
      <c r="Q73" s="18"/>
    </row>
    <row r="74" spans="1:17" ht="22.5" x14ac:dyDescent="0.3">
      <c r="A74" s="18"/>
      <c r="B74" s="21">
        <f t="shared" si="3"/>
        <v>51</v>
      </c>
      <c r="C74" s="21" t="e">
        <f ca="1">OFFSET(pbase!$A$1,$B$19-1,2*B74)</f>
        <v>#VALUE!</v>
      </c>
      <c r="D74" s="55" t="e">
        <f>IF(B74&gt;Caantal,"",INDEX(wb!A:A,C74))</f>
        <v>#VALUE!</v>
      </c>
      <c r="E74" s="55"/>
      <c r="F74" s="55"/>
      <c r="G74" s="55"/>
      <c r="H74" s="55"/>
      <c r="I74" s="55"/>
      <c r="J74" s="56"/>
      <c r="K74" s="30"/>
      <c r="L74" s="30"/>
      <c r="M74" s="30"/>
      <c r="N74" s="30"/>
      <c r="O74" s="31"/>
      <c r="P74" s="21">
        <f t="shared" si="2"/>
        <v>0</v>
      </c>
      <c r="Q74" s="18"/>
    </row>
    <row r="75" spans="1:17" ht="22.5" x14ac:dyDescent="0.3">
      <c r="A75" s="18"/>
      <c r="B75" s="21">
        <f t="shared" si="3"/>
        <v>52</v>
      </c>
      <c r="C75" s="21" t="e">
        <f ca="1">OFFSET(pbase!$A$1,$B$19-1,2*B75)</f>
        <v>#VALUE!</v>
      </c>
      <c r="D75" s="55" t="e">
        <f>IF(B75&gt;Caantal,"",INDEX(wb!A:A,C75))</f>
        <v>#VALUE!</v>
      </c>
      <c r="E75" s="55"/>
      <c r="F75" s="55"/>
      <c r="G75" s="55"/>
      <c r="H75" s="55"/>
      <c r="I75" s="55"/>
      <c r="J75" s="56"/>
      <c r="K75" s="30"/>
      <c r="L75" s="30"/>
      <c r="M75" s="30"/>
      <c r="N75" s="30"/>
      <c r="O75" s="31"/>
      <c r="P75" s="21">
        <f t="shared" si="2"/>
        <v>0</v>
      </c>
      <c r="Q75" s="18"/>
    </row>
    <row r="76" spans="1:17" ht="22.5" x14ac:dyDescent="0.3">
      <c r="A76" s="18"/>
      <c r="B76" s="21">
        <f t="shared" si="3"/>
        <v>53</v>
      </c>
      <c r="C76" s="21" t="e">
        <f ca="1">OFFSET(pbase!$A$1,$B$19-1,2*B76)</f>
        <v>#VALUE!</v>
      </c>
      <c r="D76" s="55" t="e">
        <f>IF(B76&gt;Caantal,"",INDEX(wb!A:A,C76))</f>
        <v>#VALUE!</v>
      </c>
      <c r="E76" s="55"/>
      <c r="F76" s="55"/>
      <c r="G76" s="55"/>
      <c r="H76" s="55"/>
      <c r="I76" s="55"/>
      <c r="J76" s="56"/>
      <c r="K76" s="30"/>
      <c r="L76" s="30"/>
      <c r="M76" s="30"/>
      <c r="N76" s="30"/>
      <c r="O76" s="31"/>
      <c r="P76" s="21">
        <f t="shared" si="2"/>
        <v>0</v>
      </c>
      <c r="Q76" s="18"/>
    </row>
    <row r="77" spans="1:17" ht="22.5" x14ac:dyDescent="0.3">
      <c r="A77" s="18"/>
      <c r="B77" s="21">
        <f t="shared" si="3"/>
        <v>54</v>
      </c>
      <c r="C77" s="21" t="e">
        <f ca="1">OFFSET(pbase!$A$1,$B$19-1,2*B77)</f>
        <v>#VALUE!</v>
      </c>
      <c r="D77" s="55" t="e">
        <f>IF(B77&gt;Caantal,"",INDEX(wb!A:A,C77))</f>
        <v>#VALUE!</v>
      </c>
      <c r="E77" s="55"/>
      <c r="F77" s="55"/>
      <c r="G77" s="55"/>
      <c r="H77" s="55"/>
      <c r="I77" s="55"/>
      <c r="J77" s="56"/>
      <c r="K77" s="30"/>
      <c r="L77" s="30"/>
      <c r="M77" s="30"/>
      <c r="N77" s="30"/>
      <c r="O77" s="31"/>
      <c r="P77" s="21">
        <f t="shared" si="2"/>
        <v>0</v>
      </c>
      <c r="Q77" s="18"/>
    </row>
    <row r="78" spans="1:17" ht="22.5" x14ac:dyDescent="0.3">
      <c r="A78" s="18"/>
      <c r="B78" s="21">
        <f t="shared" si="3"/>
        <v>55</v>
      </c>
      <c r="C78" s="21" t="e">
        <f ca="1">OFFSET(pbase!$A$1,$B$19-1,2*B78)</f>
        <v>#VALUE!</v>
      </c>
      <c r="D78" s="55" t="e">
        <f>IF(B78&gt;Caantal,"",INDEX(wb!A:A,C78))</f>
        <v>#VALUE!</v>
      </c>
      <c r="E78" s="55"/>
      <c r="F78" s="55"/>
      <c r="G78" s="55"/>
      <c r="H78" s="55"/>
      <c r="I78" s="55"/>
      <c r="J78" s="56"/>
      <c r="K78" s="30"/>
      <c r="L78" s="30"/>
      <c r="M78" s="30"/>
      <c r="N78" s="30"/>
      <c r="O78" s="31"/>
      <c r="P78" s="21">
        <f t="shared" si="2"/>
        <v>0</v>
      </c>
      <c r="Q78" s="18"/>
    </row>
    <row r="79" spans="1:17" ht="22.5" x14ac:dyDescent="0.3">
      <c r="A79" s="18"/>
      <c r="B79" s="21">
        <f t="shared" si="3"/>
        <v>56</v>
      </c>
      <c r="C79" s="21" t="e">
        <f ca="1">OFFSET(pbase!$A$1,$B$19-1,2*B79)</f>
        <v>#VALUE!</v>
      </c>
      <c r="D79" s="55" t="e">
        <f>IF(B79&gt;Caantal,"",INDEX(wb!A:A,C79))</f>
        <v>#VALUE!</v>
      </c>
      <c r="E79" s="55"/>
      <c r="F79" s="55"/>
      <c r="G79" s="55"/>
      <c r="H79" s="55"/>
      <c r="I79" s="55"/>
      <c r="J79" s="56"/>
      <c r="K79" s="30"/>
      <c r="L79" s="30"/>
      <c r="M79" s="30"/>
      <c r="N79" s="30"/>
      <c r="O79" s="31"/>
      <c r="P79" s="21">
        <f t="shared" si="2"/>
        <v>0</v>
      </c>
      <c r="Q79" s="18"/>
    </row>
    <row r="80" spans="1:17" ht="22.5" x14ac:dyDescent="0.3">
      <c r="A80" s="18"/>
      <c r="B80" s="21">
        <f t="shared" si="3"/>
        <v>57</v>
      </c>
      <c r="C80" s="21" t="e">
        <f ca="1">OFFSET(pbase!$A$1,$B$19-1,2*B80)</f>
        <v>#VALUE!</v>
      </c>
      <c r="D80" s="55" t="e">
        <f>IF(B80&gt;Caantal,"",INDEX(wb!A:A,C80))</f>
        <v>#VALUE!</v>
      </c>
      <c r="E80" s="55"/>
      <c r="F80" s="55"/>
      <c r="G80" s="55"/>
      <c r="H80" s="55"/>
      <c r="I80" s="55"/>
      <c r="J80" s="56"/>
      <c r="K80" s="30"/>
      <c r="L80" s="30"/>
      <c r="M80" s="30"/>
      <c r="N80" s="30"/>
      <c r="O80" s="31"/>
      <c r="P80" s="21">
        <f t="shared" si="2"/>
        <v>0</v>
      </c>
      <c r="Q80" s="18"/>
    </row>
    <row r="81" spans="1:17" ht="22.5" x14ac:dyDescent="0.3">
      <c r="A81" s="18"/>
      <c r="B81" s="21">
        <f t="shared" si="3"/>
        <v>58</v>
      </c>
      <c r="C81" s="21" t="e">
        <f ca="1">OFFSET(pbase!$A$1,$B$19-1,2*B81)</f>
        <v>#VALUE!</v>
      </c>
      <c r="D81" s="55" t="e">
        <f>IF(B81&gt;Caantal,"",INDEX(wb!A:A,C81))</f>
        <v>#VALUE!</v>
      </c>
      <c r="E81" s="55"/>
      <c r="F81" s="55"/>
      <c r="G81" s="55"/>
      <c r="H81" s="55"/>
      <c r="I81" s="55"/>
      <c r="J81" s="56"/>
      <c r="K81" s="30"/>
      <c r="L81" s="30"/>
      <c r="M81" s="30"/>
      <c r="N81" s="30"/>
      <c r="O81" s="31"/>
      <c r="P81" s="21">
        <f t="shared" si="2"/>
        <v>0</v>
      </c>
      <c r="Q81" s="18"/>
    </row>
    <row r="82" spans="1:17" ht="22.5" x14ac:dyDescent="0.3">
      <c r="A82" s="18"/>
      <c r="B82" s="21">
        <f t="shared" si="3"/>
        <v>59</v>
      </c>
      <c r="C82" s="21" t="e">
        <f ca="1">OFFSET(pbase!$A$1,$B$19-1,2*B82)</f>
        <v>#VALUE!</v>
      </c>
      <c r="D82" s="55" t="e">
        <f>IF(B82&gt;Caantal,"",INDEX(wb!A:A,C82))</f>
        <v>#VALUE!</v>
      </c>
      <c r="E82" s="55"/>
      <c r="F82" s="55"/>
      <c r="G82" s="55"/>
      <c r="H82" s="55"/>
      <c r="I82" s="55"/>
      <c r="J82" s="56"/>
      <c r="K82" s="30"/>
      <c r="L82" s="30"/>
      <c r="M82" s="30"/>
      <c r="N82" s="30"/>
      <c r="O82" s="31"/>
      <c r="P82" s="21">
        <f t="shared" si="2"/>
        <v>0</v>
      </c>
      <c r="Q82" s="18"/>
    </row>
    <row r="83" spans="1:17" ht="22.5" x14ac:dyDescent="0.3">
      <c r="A83" s="18"/>
      <c r="B83" s="21">
        <f t="shared" si="3"/>
        <v>60</v>
      </c>
      <c r="C83" s="21" t="e">
        <f ca="1">OFFSET(pbase!$A$1,$B$19-1,2*B83)</f>
        <v>#VALUE!</v>
      </c>
      <c r="D83" s="55" t="e">
        <f>IF(B83&gt;Caantal,"",INDEX(wb!A:A,C83))</f>
        <v>#VALUE!</v>
      </c>
      <c r="E83" s="55"/>
      <c r="F83" s="55"/>
      <c r="G83" s="55"/>
      <c r="H83" s="55"/>
      <c r="I83" s="55"/>
      <c r="J83" s="56"/>
      <c r="K83" s="30"/>
      <c r="L83" s="30"/>
      <c r="M83" s="30"/>
      <c r="N83" s="30"/>
      <c r="O83" s="31"/>
      <c r="P83" s="21">
        <f t="shared" si="2"/>
        <v>0</v>
      </c>
      <c r="Q83" s="18"/>
    </row>
    <row r="84" spans="1:17" ht="22.5" x14ac:dyDescent="0.3">
      <c r="A84" s="18"/>
      <c r="B84" s="21">
        <f t="shared" si="3"/>
        <v>61</v>
      </c>
      <c r="C84" s="21" t="e">
        <f ca="1">OFFSET(pbase!$A$1,$B$19-1,2*B84)</f>
        <v>#VALUE!</v>
      </c>
      <c r="D84" s="55" t="e">
        <f>IF(B84&gt;Caantal,"",INDEX(wb!A:A,C84))</f>
        <v>#VALUE!</v>
      </c>
      <c r="E84" s="55"/>
      <c r="F84" s="55"/>
      <c r="G84" s="55"/>
      <c r="H84" s="55"/>
      <c r="I84" s="55"/>
      <c r="J84" s="56"/>
      <c r="K84" s="30"/>
      <c r="L84" s="30"/>
      <c r="M84" s="30"/>
      <c r="N84" s="30"/>
      <c r="O84" s="31"/>
      <c r="P84" s="21">
        <f t="shared" si="2"/>
        <v>0</v>
      </c>
      <c r="Q84" s="18"/>
    </row>
    <row r="85" spans="1:17" ht="22.5" x14ac:dyDescent="0.3">
      <c r="A85" s="18"/>
      <c r="B85" s="21">
        <f t="shared" si="3"/>
        <v>62</v>
      </c>
      <c r="C85" s="21" t="e">
        <f ca="1">OFFSET(pbase!$A$1,$B$19-1,2*B85)</f>
        <v>#VALUE!</v>
      </c>
      <c r="D85" s="55" t="e">
        <f>IF(B85&gt;Caantal,"",INDEX(wb!A:A,C85))</f>
        <v>#VALUE!</v>
      </c>
      <c r="E85" s="55"/>
      <c r="F85" s="55"/>
      <c r="G85" s="55"/>
      <c r="H85" s="55"/>
      <c r="I85" s="55"/>
      <c r="J85" s="56"/>
      <c r="K85" s="30"/>
      <c r="L85" s="30"/>
      <c r="M85" s="30"/>
      <c r="N85" s="30"/>
      <c r="O85" s="31"/>
      <c r="P85" s="21">
        <f t="shared" si="2"/>
        <v>0</v>
      </c>
      <c r="Q85" s="18"/>
    </row>
    <row r="86" spans="1:17" ht="22.5" x14ac:dyDescent="0.3">
      <c r="A86" s="18"/>
      <c r="B86" s="21">
        <f t="shared" si="3"/>
        <v>63</v>
      </c>
      <c r="C86" s="21" t="e">
        <f ca="1">OFFSET(pbase!$A$1,$B$19-1,2*B86)</f>
        <v>#VALUE!</v>
      </c>
      <c r="D86" s="55" t="e">
        <f>IF(B86&gt;Caantal,"",INDEX(wb!A:A,C86))</f>
        <v>#VALUE!</v>
      </c>
      <c r="E86" s="55"/>
      <c r="F86" s="55"/>
      <c r="G86" s="55"/>
      <c r="H86" s="55"/>
      <c r="I86" s="55"/>
      <c r="J86" s="56"/>
      <c r="K86" s="30"/>
      <c r="L86" s="30"/>
      <c r="M86" s="30"/>
      <c r="N86" s="30"/>
      <c r="O86" s="31"/>
      <c r="P86" s="21">
        <f t="shared" si="2"/>
        <v>0</v>
      </c>
      <c r="Q86" s="18"/>
    </row>
    <row r="87" spans="1:17" ht="22.5" x14ac:dyDescent="0.3">
      <c r="A87" s="18"/>
      <c r="B87" s="21">
        <f t="shared" si="3"/>
        <v>64</v>
      </c>
      <c r="C87" s="21" t="e">
        <f ca="1">OFFSET(pbase!$A$1,$B$19-1,2*B87)</f>
        <v>#VALUE!</v>
      </c>
      <c r="D87" s="55" t="e">
        <f>IF(B87&gt;Caantal,"",INDEX(wb!A:A,C87))</f>
        <v>#VALUE!</v>
      </c>
      <c r="E87" s="55"/>
      <c r="F87" s="55"/>
      <c r="G87" s="55"/>
      <c r="H87" s="55"/>
      <c r="I87" s="55"/>
      <c r="J87" s="56"/>
      <c r="K87" s="30"/>
      <c r="L87" s="30"/>
      <c r="M87" s="30"/>
      <c r="N87" s="30"/>
      <c r="O87" s="31"/>
      <c r="P87" s="21">
        <f t="shared" si="2"/>
        <v>0</v>
      </c>
      <c r="Q87" s="18"/>
    </row>
    <row r="88" spans="1:17" ht="22.5" x14ac:dyDescent="0.3">
      <c r="A88" s="18"/>
      <c r="B88" s="21">
        <f t="shared" si="3"/>
        <v>65</v>
      </c>
      <c r="C88" s="21" t="e">
        <f ca="1">OFFSET(pbase!$A$1,$B$19-1,2*B88)</f>
        <v>#VALUE!</v>
      </c>
      <c r="D88" s="55" t="e">
        <f>IF(B88&gt;Caantal,"",INDEX(wb!A:A,C88))</f>
        <v>#VALUE!</v>
      </c>
      <c r="E88" s="55"/>
      <c r="F88" s="55"/>
      <c r="G88" s="55"/>
      <c r="H88" s="55"/>
      <c r="I88" s="55"/>
      <c r="J88" s="56"/>
      <c r="K88" s="30"/>
      <c r="L88" s="30"/>
      <c r="M88" s="30"/>
      <c r="N88" s="30"/>
      <c r="O88" s="31"/>
      <c r="P88" s="21">
        <f t="shared" si="2"/>
        <v>0</v>
      </c>
      <c r="Q88" s="18"/>
    </row>
    <row r="89" spans="1:17" ht="22.5" x14ac:dyDescent="0.3">
      <c r="A89" s="18"/>
      <c r="B89" s="21">
        <f t="shared" si="3"/>
        <v>66</v>
      </c>
      <c r="C89" s="21" t="e">
        <f ca="1">OFFSET(pbase!$A$1,$B$19-1,2*B89)</f>
        <v>#VALUE!</v>
      </c>
      <c r="D89" s="55" t="e">
        <f>IF(B89&gt;Caantal,"",INDEX(wb!A:A,C89))</f>
        <v>#VALUE!</v>
      </c>
      <c r="E89" s="55"/>
      <c r="F89" s="55"/>
      <c r="G89" s="55"/>
      <c r="H89" s="55"/>
      <c r="I89" s="55"/>
      <c r="J89" s="56"/>
      <c r="K89" s="30"/>
      <c r="L89" s="30"/>
      <c r="M89" s="30"/>
      <c r="N89" s="30"/>
      <c r="O89" s="31"/>
      <c r="P89" s="21">
        <f t="shared" ref="P89:P133" si="4">COUNTA(K89:N89)</f>
        <v>0</v>
      </c>
      <c r="Q89" s="18"/>
    </row>
    <row r="90" spans="1:17" ht="22.5" x14ac:dyDescent="0.3">
      <c r="A90" s="18"/>
      <c r="B90" s="21">
        <f t="shared" si="3"/>
        <v>67</v>
      </c>
      <c r="C90" s="21" t="e">
        <f ca="1">OFFSET(pbase!$A$1,$B$19-1,2*B90)</f>
        <v>#VALUE!</v>
      </c>
      <c r="D90" s="55" t="e">
        <f>IF(B90&gt;Caantal,"",INDEX(wb!A:A,C90))</f>
        <v>#VALUE!</v>
      </c>
      <c r="E90" s="55"/>
      <c r="F90" s="55"/>
      <c r="G90" s="55"/>
      <c r="H90" s="55"/>
      <c r="I90" s="55"/>
      <c r="J90" s="56"/>
      <c r="K90" s="30"/>
      <c r="L90" s="30"/>
      <c r="M90" s="30"/>
      <c r="N90" s="30"/>
      <c r="O90" s="31"/>
      <c r="P90" s="21">
        <f t="shared" si="4"/>
        <v>0</v>
      </c>
      <c r="Q90" s="18"/>
    </row>
    <row r="91" spans="1:17" ht="22.5" x14ac:dyDescent="0.3">
      <c r="A91" s="18"/>
      <c r="B91" s="21">
        <f t="shared" si="3"/>
        <v>68</v>
      </c>
      <c r="C91" s="21" t="e">
        <f ca="1">OFFSET(pbase!$A$1,$B$19-1,2*B91)</f>
        <v>#VALUE!</v>
      </c>
      <c r="D91" s="55" t="e">
        <f>IF(B91&gt;Caantal,"",INDEX(wb!A:A,C91))</f>
        <v>#VALUE!</v>
      </c>
      <c r="E91" s="55"/>
      <c r="F91" s="55"/>
      <c r="G91" s="55"/>
      <c r="H91" s="55"/>
      <c r="I91" s="55"/>
      <c r="J91" s="56"/>
      <c r="K91" s="30"/>
      <c r="L91" s="30"/>
      <c r="M91" s="30"/>
      <c r="N91" s="30"/>
      <c r="O91" s="31"/>
      <c r="P91" s="21">
        <f t="shared" si="4"/>
        <v>0</v>
      </c>
      <c r="Q91" s="18"/>
    </row>
    <row r="92" spans="1:17" ht="22.5" x14ac:dyDescent="0.3">
      <c r="A92" s="18"/>
      <c r="B92" s="21">
        <f t="shared" si="3"/>
        <v>69</v>
      </c>
      <c r="C92" s="21" t="e">
        <f ca="1">OFFSET(pbase!$A$1,$B$19-1,2*B92)</f>
        <v>#VALUE!</v>
      </c>
      <c r="D92" s="55" t="e">
        <f>IF(B92&gt;Caantal,"",INDEX(wb!A:A,C92))</f>
        <v>#VALUE!</v>
      </c>
      <c r="E92" s="55"/>
      <c r="F92" s="55"/>
      <c r="G92" s="55"/>
      <c r="H92" s="55"/>
      <c r="I92" s="55"/>
      <c r="J92" s="56"/>
      <c r="K92" s="30"/>
      <c r="L92" s="30"/>
      <c r="M92" s="30"/>
      <c r="N92" s="30"/>
      <c r="O92" s="31"/>
      <c r="P92" s="21">
        <f t="shared" si="4"/>
        <v>0</v>
      </c>
      <c r="Q92" s="18"/>
    </row>
    <row r="93" spans="1:17" ht="22.5" x14ac:dyDescent="0.3">
      <c r="A93" s="18"/>
      <c r="B93" s="21">
        <f t="shared" si="3"/>
        <v>70</v>
      </c>
      <c r="C93" s="21" t="e">
        <f ca="1">OFFSET(pbase!$A$1,$B$19-1,2*B93)</f>
        <v>#VALUE!</v>
      </c>
      <c r="D93" s="55" t="e">
        <f>IF(B93&gt;Caantal,"",INDEX(wb!A:A,C93))</f>
        <v>#VALUE!</v>
      </c>
      <c r="E93" s="55"/>
      <c r="F93" s="55"/>
      <c r="G93" s="55"/>
      <c r="H93" s="55"/>
      <c r="I93" s="55"/>
      <c r="J93" s="56"/>
      <c r="K93" s="30"/>
      <c r="L93" s="30"/>
      <c r="M93" s="30"/>
      <c r="N93" s="30"/>
      <c r="O93" s="31"/>
      <c r="P93" s="21">
        <f t="shared" si="4"/>
        <v>0</v>
      </c>
      <c r="Q93" s="18"/>
    </row>
    <row r="94" spans="1:17" ht="22.5" x14ac:dyDescent="0.3">
      <c r="A94" s="18"/>
      <c r="B94" s="21">
        <f t="shared" si="3"/>
        <v>71</v>
      </c>
      <c r="C94" s="21" t="e">
        <f ca="1">OFFSET(pbase!$A$1,$B$19-1,2*B94)</f>
        <v>#VALUE!</v>
      </c>
      <c r="D94" s="55" t="e">
        <f>IF(B94&gt;Caantal,"",INDEX(wb!A:A,C94))</f>
        <v>#VALUE!</v>
      </c>
      <c r="E94" s="55"/>
      <c r="F94" s="55"/>
      <c r="G94" s="55"/>
      <c r="H94" s="55"/>
      <c r="I94" s="55"/>
      <c r="J94" s="56"/>
      <c r="K94" s="30"/>
      <c r="L94" s="30"/>
      <c r="M94" s="30"/>
      <c r="N94" s="30"/>
      <c r="O94" s="31"/>
      <c r="P94" s="21">
        <f t="shared" si="4"/>
        <v>0</v>
      </c>
      <c r="Q94" s="18"/>
    </row>
    <row r="95" spans="1:17" ht="22.5" x14ac:dyDescent="0.3">
      <c r="A95" s="18"/>
      <c r="B95" s="21">
        <f t="shared" si="3"/>
        <v>72</v>
      </c>
      <c r="C95" s="21" t="e">
        <f ca="1">OFFSET(pbase!$A$1,$B$19-1,2*B95)</f>
        <v>#VALUE!</v>
      </c>
      <c r="D95" s="55" t="e">
        <f>IF(B95&gt;Caantal,"",INDEX(wb!A:A,C95))</f>
        <v>#VALUE!</v>
      </c>
      <c r="E95" s="55"/>
      <c r="F95" s="55"/>
      <c r="G95" s="55"/>
      <c r="H95" s="55"/>
      <c r="I95" s="55"/>
      <c r="J95" s="56"/>
      <c r="K95" s="30"/>
      <c r="L95" s="30"/>
      <c r="M95" s="30"/>
      <c r="N95" s="30"/>
      <c r="O95" s="31"/>
      <c r="P95" s="21">
        <f t="shared" si="4"/>
        <v>0</v>
      </c>
      <c r="Q95" s="18"/>
    </row>
    <row r="96" spans="1:17" ht="22.5" x14ac:dyDescent="0.3">
      <c r="A96" s="18"/>
      <c r="B96" s="21">
        <f t="shared" ref="B96:B133" si="5">+B95+1</f>
        <v>73</v>
      </c>
      <c r="C96" s="21" t="e">
        <f ca="1">OFFSET(pbase!$A$1,$B$19-1,2*B96)</f>
        <v>#VALUE!</v>
      </c>
      <c r="D96" s="55" t="e">
        <f>IF(B96&gt;Caantal,"",INDEX(wb!A:A,C96))</f>
        <v>#VALUE!</v>
      </c>
      <c r="E96" s="55"/>
      <c r="F96" s="55"/>
      <c r="G96" s="55"/>
      <c r="H96" s="55"/>
      <c r="I96" s="55"/>
      <c r="J96" s="56"/>
      <c r="K96" s="30"/>
      <c r="L96" s="30"/>
      <c r="M96" s="30"/>
      <c r="N96" s="30"/>
      <c r="O96" s="31"/>
      <c r="P96" s="21">
        <f t="shared" si="4"/>
        <v>0</v>
      </c>
      <c r="Q96" s="18"/>
    </row>
    <row r="97" spans="1:17" ht="22.5" x14ac:dyDescent="0.3">
      <c r="A97" s="18"/>
      <c r="B97" s="21">
        <f t="shared" si="5"/>
        <v>74</v>
      </c>
      <c r="C97" s="21" t="e">
        <f ca="1">OFFSET(pbase!$A$1,$B$19-1,2*B97)</f>
        <v>#VALUE!</v>
      </c>
      <c r="D97" s="55" t="e">
        <f>IF(B97&gt;Caantal,"",INDEX(wb!A:A,C97))</f>
        <v>#VALUE!</v>
      </c>
      <c r="E97" s="55"/>
      <c r="F97" s="55"/>
      <c r="G97" s="55"/>
      <c r="H97" s="55"/>
      <c r="I97" s="55"/>
      <c r="J97" s="56"/>
      <c r="K97" s="30"/>
      <c r="L97" s="30"/>
      <c r="M97" s="30"/>
      <c r="N97" s="30"/>
      <c r="O97" s="31"/>
      <c r="P97" s="21">
        <f t="shared" si="4"/>
        <v>0</v>
      </c>
      <c r="Q97" s="18"/>
    </row>
    <row r="98" spans="1:17" ht="22.5" x14ac:dyDescent="0.3">
      <c r="A98" s="18"/>
      <c r="B98" s="21">
        <f t="shared" si="5"/>
        <v>75</v>
      </c>
      <c r="C98" s="21" t="e">
        <f ca="1">OFFSET(pbase!$A$1,$B$19-1,2*B98)</f>
        <v>#VALUE!</v>
      </c>
      <c r="D98" s="55" t="e">
        <f>IF(B98&gt;Caantal,"",INDEX(wb!A:A,C98))</f>
        <v>#VALUE!</v>
      </c>
      <c r="E98" s="55"/>
      <c r="F98" s="55"/>
      <c r="G98" s="55"/>
      <c r="H98" s="55"/>
      <c r="I98" s="55"/>
      <c r="J98" s="56"/>
      <c r="K98" s="30"/>
      <c r="L98" s="30"/>
      <c r="M98" s="30"/>
      <c r="N98" s="30"/>
      <c r="O98" s="31"/>
      <c r="P98" s="21">
        <f t="shared" si="4"/>
        <v>0</v>
      </c>
      <c r="Q98" s="18"/>
    </row>
    <row r="99" spans="1:17" ht="22.5" x14ac:dyDescent="0.3">
      <c r="A99" s="18"/>
      <c r="B99" s="21">
        <f t="shared" si="5"/>
        <v>76</v>
      </c>
      <c r="C99" s="21" t="e">
        <f ca="1">OFFSET(pbase!$A$1,$B$19-1,2*B99)</f>
        <v>#VALUE!</v>
      </c>
      <c r="D99" s="55" t="e">
        <f>IF(B99&gt;Caantal,"",INDEX(wb!A:A,C99))</f>
        <v>#VALUE!</v>
      </c>
      <c r="E99" s="55"/>
      <c r="F99" s="55"/>
      <c r="G99" s="55"/>
      <c r="H99" s="55"/>
      <c r="I99" s="55"/>
      <c r="J99" s="56"/>
      <c r="K99" s="30"/>
      <c r="L99" s="30"/>
      <c r="M99" s="30"/>
      <c r="N99" s="30"/>
      <c r="O99" s="31"/>
      <c r="P99" s="21">
        <f t="shared" si="4"/>
        <v>0</v>
      </c>
      <c r="Q99" s="18"/>
    </row>
    <row r="100" spans="1:17" ht="22.5" x14ac:dyDescent="0.3">
      <c r="A100" s="18"/>
      <c r="B100" s="21">
        <f t="shared" si="5"/>
        <v>77</v>
      </c>
      <c r="C100" s="21" t="e">
        <f ca="1">OFFSET(pbase!$A$1,$B$19-1,2*B100)</f>
        <v>#VALUE!</v>
      </c>
      <c r="D100" s="55" t="e">
        <f>IF(B100&gt;Caantal,"",INDEX(wb!A:A,C100))</f>
        <v>#VALUE!</v>
      </c>
      <c r="E100" s="55"/>
      <c r="F100" s="55"/>
      <c r="G100" s="55"/>
      <c r="H100" s="55"/>
      <c r="I100" s="55"/>
      <c r="J100" s="56"/>
      <c r="K100" s="30"/>
      <c r="L100" s="30"/>
      <c r="M100" s="30"/>
      <c r="N100" s="30"/>
      <c r="O100" s="31"/>
      <c r="P100" s="21">
        <f t="shared" si="4"/>
        <v>0</v>
      </c>
      <c r="Q100" s="18"/>
    </row>
    <row r="101" spans="1:17" ht="22.5" x14ac:dyDescent="0.3">
      <c r="A101" s="18"/>
      <c r="B101" s="21">
        <f t="shared" si="5"/>
        <v>78</v>
      </c>
      <c r="C101" s="21" t="e">
        <f ca="1">OFFSET(pbase!$A$1,$B$19-1,2*B101)</f>
        <v>#VALUE!</v>
      </c>
      <c r="D101" s="55" t="e">
        <f>IF(B101&gt;Caantal,"",INDEX(wb!A:A,C101))</f>
        <v>#VALUE!</v>
      </c>
      <c r="E101" s="55"/>
      <c r="F101" s="55"/>
      <c r="G101" s="55"/>
      <c r="H101" s="55"/>
      <c r="I101" s="55"/>
      <c r="J101" s="56"/>
      <c r="K101" s="30"/>
      <c r="L101" s="30"/>
      <c r="M101" s="30"/>
      <c r="N101" s="30"/>
      <c r="O101" s="31"/>
      <c r="P101" s="21">
        <f t="shared" si="4"/>
        <v>0</v>
      </c>
      <c r="Q101" s="18"/>
    </row>
    <row r="102" spans="1:17" ht="22.5" x14ac:dyDescent="0.3">
      <c r="A102" s="18"/>
      <c r="B102" s="21">
        <f t="shared" si="5"/>
        <v>79</v>
      </c>
      <c r="C102" s="21" t="e">
        <f ca="1">OFFSET(pbase!$A$1,$B$19-1,2*B102)</f>
        <v>#VALUE!</v>
      </c>
      <c r="D102" s="55" t="e">
        <f>IF(B102&gt;Caantal,"",INDEX(wb!A:A,C102))</f>
        <v>#VALUE!</v>
      </c>
      <c r="E102" s="55"/>
      <c r="F102" s="55"/>
      <c r="G102" s="55"/>
      <c r="H102" s="55"/>
      <c r="I102" s="55"/>
      <c r="J102" s="56"/>
      <c r="K102" s="30"/>
      <c r="L102" s="30"/>
      <c r="M102" s="30"/>
      <c r="N102" s="30"/>
      <c r="O102" s="31"/>
      <c r="P102" s="21">
        <f t="shared" si="4"/>
        <v>0</v>
      </c>
      <c r="Q102" s="18"/>
    </row>
    <row r="103" spans="1:17" ht="22.5" x14ac:dyDescent="0.3">
      <c r="A103" s="18"/>
      <c r="B103" s="21">
        <f t="shared" si="5"/>
        <v>80</v>
      </c>
      <c r="C103" s="21" t="e">
        <f ca="1">OFFSET(pbase!$A$1,$B$19-1,2*B103)</f>
        <v>#VALUE!</v>
      </c>
      <c r="D103" s="55" t="e">
        <f>IF(B103&gt;Caantal,"",INDEX(wb!A:A,C103))</f>
        <v>#VALUE!</v>
      </c>
      <c r="E103" s="55"/>
      <c r="F103" s="55"/>
      <c r="G103" s="55"/>
      <c r="H103" s="55"/>
      <c r="I103" s="55"/>
      <c r="J103" s="56"/>
      <c r="K103" s="30"/>
      <c r="L103" s="30"/>
      <c r="M103" s="30"/>
      <c r="N103" s="30"/>
      <c r="O103" s="31"/>
      <c r="P103" s="21">
        <f t="shared" si="4"/>
        <v>0</v>
      </c>
      <c r="Q103" s="18"/>
    </row>
    <row r="104" spans="1:17" ht="22.5" x14ac:dyDescent="0.3">
      <c r="A104" s="18"/>
      <c r="B104" s="21">
        <f t="shared" si="5"/>
        <v>81</v>
      </c>
      <c r="C104" s="21" t="e">
        <f ca="1">OFFSET(pbase!$A$1,$B$19-1,2*B104)</f>
        <v>#VALUE!</v>
      </c>
      <c r="D104" s="55" t="e">
        <f>IF(B104&gt;Caantal,"",INDEX(wb!A:A,C104))</f>
        <v>#VALUE!</v>
      </c>
      <c r="E104" s="55"/>
      <c r="F104" s="55"/>
      <c r="G104" s="55"/>
      <c r="H104" s="55"/>
      <c r="I104" s="55"/>
      <c r="J104" s="56"/>
      <c r="K104" s="30"/>
      <c r="L104" s="30"/>
      <c r="M104" s="30"/>
      <c r="N104" s="30"/>
      <c r="O104" s="31"/>
      <c r="P104" s="21">
        <f t="shared" si="4"/>
        <v>0</v>
      </c>
      <c r="Q104" s="18"/>
    </row>
    <row r="105" spans="1:17" ht="22.5" x14ac:dyDescent="0.3">
      <c r="A105" s="18"/>
      <c r="B105" s="21">
        <f t="shared" si="5"/>
        <v>82</v>
      </c>
      <c r="C105" s="21" t="e">
        <f ca="1">OFFSET(pbase!$A$1,$B$19-1,2*B105)</f>
        <v>#VALUE!</v>
      </c>
      <c r="D105" s="55" t="e">
        <f>IF(B105&gt;Caantal,"",INDEX(wb!A:A,C105))</f>
        <v>#VALUE!</v>
      </c>
      <c r="E105" s="55"/>
      <c r="F105" s="55"/>
      <c r="G105" s="55"/>
      <c r="H105" s="55"/>
      <c r="I105" s="55"/>
      <c r="J105" s="56"/>
      <c r="K105" s="30"/>
      <c r="L105" s="30"/>
      <c r="M105" s="30"/>
      <c r="N105" s="30"/>
      <c r="O105" s="31"/>
      <c r="P105" s="21">
        <f t="shared" si="4"/>
        <v>0</v>
      </c>
      <c r="Q105" s="18"/>
    </row>
    <row r="106" spans="1:17" ht="22.5" x14ac:dyDescent="0.3">
      <c r="A106" s="18"/>
      <c r="B106" s="21">
        <f t="shared" si="5"/>
        <v>83</v>
      </c>
      <c r="C106" s="21" t="e">
        <f ca="1">OFFSET(pbase!$A$1,$B$19-1,2*B106)</f>
        <v>#VALUE!</v>
      </c>
      <c r="D106" s="55" t="e">
        <f>IF(B106&gt;Caantal,"",INDEX(wb!A:A,C106))</f>
        <v>#VALUE!</v>
      </c>
      <c r="E106" s="55"/>
      <c r="F106" s="55"/>
      <c r="G106" s="55"/>
      <c r="H106" s="55"/>
      <c r="I106" s="55"/>
      <c r="J106" s="56"/>
      <c r="K106" s="30"/>
      <c r="L106" s="30"/>
      <c r="M106" s="30"/>
      <c r="N106" s="30"/>
      <c r="O106" s="31"/>
      <c r="P106" s="21">
        <f t="shared" si="4"/>
        <v>0</v>
      </c>
      <c r="Q106" s="18"/>
    </row>
    <row r="107" spans="1:17" ht="22.5" x14ac:dyDescent="0.3">
      <c r="A107" s="18"/>
      <c r="B107" s="21">
        <f t="shared" si="5"/>
        <v>84</v>
      </c>
      <c r="C107" s="21" t="e">
        <f ca="1">OFFSET(pbase!$A$1,$B$19-1,2*B107)</f>
        <v>#VALUE!</v>
      </c>
      <c r="D107" s="55" t="e">
        <f>IF(B107&gt;Caantal,"",INDEX(wb!A:A,C107))</f>
        <v>#VALUE!</v>
      </c>
      <c r="E107" s="55"/>
      <c r="F107" s="55"/>
      <c r="G107" s="55"/>
      <c r="H107" s="55"/>
      <c r="I107" s="55"/>
      <c r="J107" s="56"/>
      <c r="K107" s="30"/>
      <c r="L107" s="30"/>
      <c r="M107" s="30"/>
      <c r="N107" s="30"/>
      <c r="O107" s="31"/>
      <c r="P107" s="21">
        <f t="shared" si="4"/>
        <v>0</v>
      </c>
      <c r="Q107" s="18"/>
    </row>
    <row r="108" spans="1:17" ht="22.5" x14ac:dyDescent="0.3">
      <c r="B108" s="21">
        <f t="shared" si="5"/>
        <v>85</v>
      </c>
      <c r="C108" s="21" t="e">
        <f ca="1">OFFSET(pbase!$A$1,$B$19-1,2*B108)</f>
        <v>#VALUE!</v>
      </c>
      <c r="D108" s="55" t="e">
        <f>IF(B108&gt;Caantal,"",INDEX(wb!A:A,C108))</f>
        <v>#VALUE!</v>
      </c>
      <c r="E108" s="55"/>
      <c r="F108" s="55"/>
      <c r="G108" s="55"/>
      <c r="H108" s="55"/>
      <c r="I108" s="55"/>
      <c r="J108" s="56"/>
      <c r="K108" s="14"/>
      <c r="L108" s="14"/>
      <c r="M108" s="14"/>
      <c r="N108" s="14"/>
      <c r="O108" s="15"/>
      <c r="P108" s="11">
        <f t="shared" si="4"/>
        <v>0</v>
      </c>
    </row>
    <row r="109" spans="1:17" ht="22.5" x14ac:dyDescent="0.3">
      <c r="B109" s="21">
        <f t="shared" si="5"/>
        <v>86</v>
      </c>
      <c r="C109" s="21" t="e">
        <f ca="1">OFFSET(pbase!$A$1,$B$19-1,2*B109)</f>
        <v>#VALUE!</v>
      </c>
      <c r="D109" s="55" t="e">
        <f>IF(B109&gt;Caantal,"",INDEX(wb!A:A,C109))</f>
        <v>#VALUE!</v>
      </c>
      <c r="E109" s="55"/>
      <c r="F109" s="55"/>
      <c r="G109" s="55"/>
      <c r="H109" s="55"/>
      <c r="I109" s="55"/>
      <c r="J109" s="56"/>
      <c r="K109" s="14"/>
      <c r="L109" s="14"/>
      <c r="M109" s="14"/>
      <c r="N109" s="14"/>
      <c r="O109" s="15"/>
      <c r="P109" s="11">
        <f t="shared" si="4"/>
        <v>0</v>
      </c>
    </row>
    <row r="110" spans="1:17" ht="22.5" x14ac:dyDescent="0.3">
      <c r="B110" s="21">
        <f t="shared" si="5"/>
        <v>87</v>
      </c>
      <c r="C110" s="21" t="e">
        <f ca="1">OFFSET(pbase!$A$1,$B$19-1,2*B110)</f>
        <v>#VALUE!</v>
      </c>
      <c r="D110" s="55" t="e">
        <f>IF(B110&gt;Caantal,"",INDEX(wb!A:A,C110))</f>
        <v>#VALUE!</v>
      </c>
      <c r="E110" s="55"/>
      <c r="F110" s="55"/>
      <c r="G110" s="55"/>
      <c r="H110" s="55"/>
      <c r="I110" s="55"/>
      <c r="J110" s="56"/>
      <c r="K110" s="14"/>
      <c r="L110" s="14"/>
      <c r="M110" s="14"/>
      <c r="N110" s="14"/>
      <c r="O110" s="15"/>
      <c r="P110" s="11">
        <f t="shared" si="4"/>
        <v>0</v>
      </c>
    </row>
    <row r="111" spans="1:17" ht="22.5" x14ac:dyDescent="0.3">
      <c r="B111" s="21">
        <f t="shared" si="5"/>
        <v>88</v>
      </c>
      <c r="C111" s="21" t="e">
        <f ca="1">OFFSET(pbase!$A$1,$B$19-1,2*B111)</f>
        <v>#VALUE!</v>
      </c>
      <c r="D111" s="55" t="e">
        <f>IF(B111&gt;Caantal,"",INDEX(wb!A:A,C111))</f>
        <v>#VALUE!</v>
      </c>
      <c r="E111" s="55"/>
      <c r="F111" s="55"/>
      <c r="G111" s="55"/>
      <c r="H111" s="55"/>
      <c r="I111" s="55"/>
      <c r="J111" s="56"/>
      <c r="K111" s="14"/>
      <c r="L111" s="14"/>
      <c r="M111" s="14"/>
      <c r="N111" s="14"/>
      <c r="O111" s="15"/>
      <c r="P111" s="11">
        <f t="shared" si="4"/>
        <v>0</v>
      </c>
    </row>
    <row r="112" spans="1:17" ht="22.5" x14ac:dyDescent="0.3">
      <c r="B112" s="21">
        <f t="shared" si="5"/>
        <v>89</v>
      </c>
      <c r="C112" s="21" t="e">
        <f ca="1">OFFSET(pbase!$A$1,$B$19-1,2*B112)</f>
        <v>#VALUE!</v>
      </c>
      <c r="D112" s="55" t="e">
        <f>IF(B112&gt;Caantal,"",INDEX(wb!A:A,C112))</f>
        <v>#VALUE!</v>
      </c>
      <c r="E112" s="55"/>
      <c r="F112" s="55"/>
      <c r="G112" s="55"/>
      <c r="H112" s="55"/>
      <c r="I112" s="55"/>
      <c r="J112" s="56"/>
      <c r="K112" s="14"/>
      <c r="L112" s="14"/>
      <c r="M112" s="14"/>
      <c r="N112" s="14"/>
      <c r="O112" s="15"/>
      <c r="P112" s="11">
        <f t="shared" si="4"/>
        <v>0</v>
      </c>
    </row>
    <row r="113" spans="2:16" ht="22.5" x14ac:dyDescent="0.3">
      <c r="B113" s="21">
        <f t="shared" si="5"/>
        <v>90</v>
      </c>
      <c r="C113" s="21" t="e">
        <f ca="1">OFFSET(pbase!$A$1,$B$19-1,2*B113)</f>
        <v>#VALUE!</v>
      </c>
      <c r="D113" s="55" t="e">
        <f>IF(B113&gt;Caantal,"",INDEX(wb!A:A,C113))</f>
        <v>#VALUE!</v>
      </c>
      <c r="E113" s="55"/>
      <c r="F113" s="55"/>
      <c r="G113" s="55"/>
      <c r="H113" s="55"/>
      <c r="I113" s="55"/>
      <c r="J113" s="56"/>
      <c r="K113" s="14"/>
      <c r="L113" s="14"/>
      <c r="M113" s="14"/>
      <c r="N113" s="14"/>
      <c r="O113" s="15"/>
      <c r="P113" s="11">
        <f t="shared" si="4"/>
        <v>0</v>
      </c>
    </row>
    <row r="114" spans="2:16" ht="22.5" x14ac:dyDescent="0.3">
      <c r="B114" s="21">
        <f t="shared" si="5"/>
        <v>91</v>
      </c>
      <c r="C114" s="21" t="e">
        <f ca="1">OFFSET(pbase!$A$1,$B$19-1,2*B114)</f>
        <v>#VALUE!</v>
      </c>
      <c r="D114" s="55" t="e">
        <f>IF(B114&gt;Caantal,"",INDEX(wb!A:A,C114))</f>
        <v>#VALUE!</v>
      </c>
      <c r="E114" s="55"/>
      <c r="F114" s="55"/>
      <c r="G114" s="55"/>
      <c r="H114" s="55"/>
      <c r="I114" s="55"/>
      <c r="J114" s="56"/>
      <c r="K114" s="14"/>
      <c r="L114" s="14"/>
      <c r="M114" s="14"/>
      <c r="N114" s="14"/>
      <c r="O114" s="15"/>
      <c r="P114" s="11">
        <f t="shared" si="4"/>
        <v>0</v>
      </c>
    </row>
    <row r="115" spans="2:16" ht="22.5" x14ac:dyDescent="0.3">
      <c r="B115" s="21">
        <f t="shared" si="5"/>
        <v>92</v>
      </c>
      <c r="C115" s="21" t="e">
        <f ca="1">OFFSET(pbase!$A$1,$B$19-1,2*B115)</f>
        <v>#VALUE!</v>
      </c>
      <c r="D115" s="55" t="e">
        <f>IF(B115&gt;Caantal,"",INDEX(wb!A:A,C115))</f>
        <v>#VALUE!</v>
      </c>
      <c r="E115" s="55"/>
      <c r="F115" s="55"/>
      <c r="G115" s="55"/>
      <c r="H115" s="55"/>
      <c r="I115" s="55"/>
      <c r="J115" s="56"/>
      <c r="K115" s="14"/>
      <c r="L115" s="14"/>
      <c r="M115" s="14"/>
      <c r="N115" s="14"/>
      <c r="O115" s="15"/>
      <c r="P115" s="11">
        <f t="shared" si="4"/>
        <v>0</v>
      </c>
    </row>
    <row r="116" spans="2:16" ht="22.5" x14ac:dyDescent="0.3">
      <c r="B116" s="21">
        <f t="shared" si="5"/>
        <v>93</v>
      </c>
      <c r="C116" s="21" t="e">
        <f ca="1">OFFSET(pbase!$A$1,$B$19-1,2*B116)</f>
        <v>#VALUE!</v>
      </c>
      <c r="D116" s="55" t="e">
        <f>IF(B116&gt;Caantal,"",INDEX(wb!A:A,C116))</f>
        <v>#VALUE!</v>
      </c>
      <c r="E116" s="55"/>
      <c r="F116" s="55"/>
      <c r="G116" s="55"/>
      <c r="H116" s="55"/>
      <c r="I116" s="55"/>
      <c r="J116" s="56"/>
      <c r="K116" s="14"/>
      <c r="L116" s="14"/>
      <c r="M116" s="14"/>
      <c r="N116" s="14"/>
      <c r="O116" s="15"/>
      <c r="P116" s="11">
        <f t="shared" si="4"/>
        <v>0</v>
      </c>
    </row>
    <row r="117" spans="2:16" ht="22.5" x14ac:dyDescent="0.3">
      <c r="B117" s="21">
        <f t="shared" si="5"/>
        <v>94</v>
      </c>
      <c r="C117" s="21" t="e">
        <f ca="1">OFFSET(pbase!$A$1,$B$19-1,2*B117)</f>
        <v>#VALUE!</v>
      </c>
      <c r="D117" s="55" t="e">
        <f>IF(B117&gt;Caantal,"",INDEX(wb!A:A,C117))</f>
        <v>#VALUE!</v>
      </c>
      <c r="E117" s="55"/>
      <c r="F117" s="55"/>
      <c r="G117" s="55"/>
      <c r="H117" s="55"/>
      <c r="I117" s="55"/>
      <c r="J117" s="56"/>
      <c r="K117" s="14"/>
      <c r="L117" s="14"/>
      <c r="M117" s="14"/>
      <c r="N117" s="14"/>
      <c r="O117" s="15"/>
      <c r="P117" s="11">
        <f t="shared" si="4"/>
        <v>0</v>
      </c>
    </row>
    <row r="118" spans="2:16" ht="22.5" x14ac:dyDescent="0.3">
      <c r="B118" s="21">
        <f t="shared" si="5"/>
        <v>95</v>
      </c>
      <c r="C118" s="21" t="e">
        <f ca="1">OFFSET(pbase!$A$1,$B$19-1,2*B118)</f>
        <v>#VALUE!</v>
      </c>
      <c r="D118" s="55" t="e">
        <f>IF(B118&gt;Caantal,"",INDEX(wb!A:A,C118))</f>
        <v>#VALUE!</v>
      </c>
      <c r="E118" s="55"/>
      <c r="F118" s="55"/>
      <c r="G118" s="55"/>
      <c r="H118" s="55"/>
      <c r="I118" s="55"/>
      <c r="J118" s="56"/>
      <c r="K118" s="14"/>
      <c r="L118" s="14"/>
      <c r="M118" s="14"/>
      <c r="N118" s="14"/>
      <c r="O118" s="15"/>
      <c r="P118" s="11">
        <f t="shared" si="4"/>
        <v>0</v>
      </c>
    </row>
    <row r="119" spans="2:16" ht="22.5" x14ac:dyDescent="0.3">
      <c r="B119" s="21">
        <f t="shared" si="5"/>
        <v>96</v>
      </c>
      <c r="C119" s="21" t="e">
        <f ca="1">OFFSET(pbase!$A$1,$B$19-1,2*B119)</f>
        <v>#VALUE!</v>
      </c>
      <c r="D119" s="55" t="e">
        <f>IF(B119&gt;Caantal,"",INDEX(wb!A:A,C119))</f>
        <v>#VALUE!</v>
      </c>
      <c r="E119" s="55"/>
      <c r="F119" s="55"/>
      <c r="G119" s="55"/>
      <c r="H119" s="55"/>
      <c r="I119" s="55"/>
      <c r="J119" s="56"/>
      <c r="K119" s="14"/>
      <c r="L119" s="14"/>
      <c r="M119" s="14"/>
      <c r="N119" s="14"/>
      <c r="O119" s="15"/>
      <c r="P119" s="11">
        <f t="shared" si="4"/>
        <v>0</v>
      </c>
    </row>
    <row r="120" spans="2:16" ht="22.5" x14ac:dyDescent="0.3">
      <c r="B120" s="21">
        <f t="shared" si="5"/>
        <v>97</v>
      </c>
      <c r="C120" s="21" t="e">
        <f ca="1">OFFSET(pbase!$A$1,$B$19-1,2*B120)</f>
        <v>#VALUE!</v>
      </c>
      <c r="D120" s="55" t="e">
        <f>IF(B120&gt;Caantal,"",INDEX(wb!A:A,C120))</f>
        <v>#VALUE!</v>
      </c>
      <c r="E120" s="55"/>
      <c r="F120" s="55"/>
      <c r="G120" s="55"/>
      <c r="H120" s="55"/>
      <c r="I120" s="55"/>
      <c r="J120" s="56"/>
      <c r="K120" s="14"/>
      <c r="L120" s="14"/>
      <c r="M120" s="14"/>
      <c r="N120" s="14"/>
      <c r="O120" s="15"/>
      <c r="P120" s="11">
        <f t="shared" si="4"/>
        <v>0</v>
      </c>
    </row>
    <row r="121" spans="2:16" ht="22.5" x14ac:dyDescent="0.3">
      <c r="B121" s="21">
        <f t="shared" si="5"/>
        <v>98</v>
      </c>
      <c r="C121" s="21" t="e">
        <f ca="1">OFFSET(pbase!$A$1,$B$19-1,2*B121)</f>
        <v>#VALUE!</v>
      </c>
      <c r="D121" s="55" t="e">
        <f>IF(B121&gt;Caantal,"",INDEX(wb!A:A,C121))</f>
        <v>#VALUE!</v>
      </c>
      <c r="E121" s="55"/>
      <c r="F121" s="55"/>
      <c r="G121" s="55"/>
      <c r="H121" s="55"/>
      <c r="I121" s="55"/>
      <c r="J121" s="56"/>
      <c r="K121" s="14"/>
      <c r="L121" s="14"/>
      <c r="M121" s="14"/>
      <c r="N121" s="14"/>
      <c r="O121" s="15"/>
      <c r="P121" s="11">
        <f t="shared" si="4"/>
        <v>0</v>
      </c>
    </row>
    <row r="122" spans="2:16" ht="22.5" x14ac:dyDescent="0.3">
      <c r="B122" s="21">
        <f t="shared" si="5"/>
        <v>99</v>
      </c>
      <c r="C122" s="21" t="e">
        <f ca="1">OFFSET(pbase!$A$1,$B$19-1,2*B122)</f>
        <v>#VALUE!</v>
      </c>
      <c r="D122" s="55" t="e">
        <f>IF(B122&gt;Caantal,"",INDEX(wb!A:A,C122))</f>
        <v>#VALUE!</v>
      </c>
      <c r="E122" s="55"/>
      <c r="F122" s="55"/>
      <c r="G122" s="55"/>
      <c r="H122" s="55"/>
      <c r="I122" s="55"/>
      <c r="J122" s="56"/>
      <c r="K122" s="14"/>
      <c r="L122" s="14"/>
      <c r="M122" s="14"/>
      <c r="N122" s="14"/>
      <c r="O122" s="15"/>
      <c r="P122" s="11">
        <f t="shared" si="4"/>
        <v>0</v>
      </c>
    </row>
    <row r="123" spans="2:16" ht="22.5" x14ac:dyDescent="0.3">
      <c r="B123" s="21">
        <f t="shared" si="5"/>
        <v>100</v>
      </c>
      <c r="C123" s="21" t="e">
        <f ca="1">OFFSET(pbase!$A$1,$B$19-1,2*B123)</f>
        <v>#VALUE!</v>
      </c>
      <c r="D123" s="55" t="e">
        <f>IF(B123&gt;Caantal,"",INDEX(wb!A:A,C123))</f>
        <v>#VALUE!</v>
      </c>
      <c r="E123" s="55"/>
      <c r="F123" s="55"/>
      <c r="G123" s="55"/>
      <c r="H123" s="55"/>
      <c r="I123" s="55"/>
      <c r="J123" s="56"/>
      <c r="K123" s="14"/>
      <c r="L123" s="14"/>
      <c r="M123" s="14"/>
      <c r="N123" s="14"/>
      <c r="O123" s="15"/>
      <c r="P123" s="11">
        <f t="shared" si="4"/>
        <v>0</v>
      </c>
    </row>
    <row r="124" spans="2:16" ht="22.5" x14ac:dyDescent="0.3">
      <c r="B124" s="21">
        <f t="shared" si="5"/>
        <v>101</v>
      </c>
      <c r="C124" s="21" t="e">
        <f ca="1">OFFSET(pbase!$A$1,$B$19-1,2*B124)</f>
        <v>#VALUE!</v>
      </c>
      <c r="D124" s="55" t="e">
        <f>IF(B124&gt;Caantal,"",INDEX(wb!A:A,C124))</f>
        <v>#VALUE!</v>
      </c>
      <c r="E124" s="55"/>
      <c r="F124" s="55"/>
      <c r="G124" s="55"/>
      <c r="H124" s="55"/>
      <c r="I124" s="55"/>
      <c r="J124" s="56"/>
      <c r="K124" s="14"/>
      <c r="L124" s="14"/>
      <c r="M124" s="14"/>
      <c r="N124" s="14"/>
      <c r="O124" s="15"/>
      <c r="P124" s="11">
        <f t="shared" si="4"/>
        <v>0</v>
      </c>
    </row>
    <row r="125" spans="2:16" ht="22.5" x14ac:dyDescent="0.3">
      <c r="B125" s="21">
        <f t="shared" si="5"/>
        <v>102</v>
      </c>
      <c r="C125" s="21" t="e">
        <f ca="1">OFFSET(pbase!$A$1,$B$19-1,2*B125)</f>
        <v>#VALUE!</v>
      </c>
      <c r="D125" s="55" t="e">
        <f>IF(B125&gt;Caantal,"",INDEX(wb!A:A,C125))</f>
        <v>#VALUE!</v>
      </c>
      <c r="E125" s="55"/>
      <c r="F125" s="55"/>
      <c r="G125" s="55"/>
      <c r="H125" s="55"/>
      <c r="I125" s="55"/>
      <c r="J125" s="56"/>
      <c r="K125" s="14"/>
      <c r="L125" s="14"/>
      <c r="M125" s="14"/>
      <c r="N125" s="14"/>
      <c r="O125" s="15"/>
      <c r="P125" s="11">
        <f t="shared" si="4"/>
        <v>0</v>
      </c>
    </row>
    <row r="126" spans="2:16" ht="22.5" x14ac:dyDescent="0.3">
      <c r="B126" s="21">
        <f t="shared" si="5"/>
        <v>103</v>
      </c>
      <c r="C126" s="21" t="e">
        <f ca="1">OFFSET(pbase!$A$1,$B$19-1,2*B126)</f>
        <v>#VALUE!</v>
      </c>
      <c r="D126" s="55" t="e">
        <f>IF(B126&gt;Caantal,"",INDEX(wb!A:A,C126))</f>
        <v>#VALUE!</v>
      </c>
      <c r="E126" s="55"/>
      <c r="F126" s="55"/>
      <c r="G126" s="55"/>
      <c r="H126" s="55"/>
      <c r="I126" s="55"/>
      <c r="J126" s="56"/>
      <c r="K126" s="14"/>
      <c r="L126" s="14"/>
      <c r="M126" s="14"/>
      <c r="N126" s="14"/>
      <c r="O126" s="15"/>
      <c r="P126" s="11">
        <f t="shared" si="4"/>
        <v>0</v>
      </c>
    </row>
    <row r="127" spans="2:16" ht="22.5" x14ac:dyDescent="0.3">
      <c r="B127" s="21">
        <f t="shared" si="5"/>
        <v>104</v>
      </c>
      <c r="C127" s="21" t="e">
        <f ca="1">OFFSET(pbase!$A$1,$B$19-1,2*B127)</f>
        <v>#VALUE!</v>
      </c>
      <c r="D127" s="55" t="e">
        <f>IF(B127&gt;Caantal,"",INDEX(wb!A:A,C127))</f>
        <v>#VALUE!</v>
      </c>
      <c r="E127" s="55"/>
      <c r="F127" s="55"/>
      <c r="G127" s="55"/>
      <c r="H127" s="55"/>
      <c r="I127" s="55"/>
      <c r="J127" s="56"/>
      <c r="K127" s="14"/>
      <c r="L127" s="14"/>
      <c r="M127" s="14"/>
      <c r="N127" s="14"/>
      <c r="O127" s="15"/>
      <c r="P127" s="11">
        <f t="shared" si="4"/>
        <v>0</v>
      </c>
    </row>
    <row r="128" spans="2:16" ht="22.5" x14ac:dyDescent="0.3">
      <c r="B128" s="21">
        <f t="shared" si="5"/>
        <v>105</v>
      </c>
      <c r="C128" s="21" t="e">
        <f ca="1">OFFSET(pbase!$A$1,$B$19-1,2*B128)</f>
        <v>#VALUE!</v>
      </c>
      <c r="D128" s="55" t="e">
        <f>IF(B128&gt;Caantal,"",INDEX(wb!A:A,C128))</f>
        <v>#VALUE!</v>
      </c>
      <c r="E128" s="55"/>
      <c r="F128" s="55"/>
      <c r="G128" s="55"/>
      <c r="H128" s="55"/>
      <c r="I128" s="55"/>
      <c r="J128" s="56"/>
      <c r="K128" s="14"/>
      <c r="L128" s="14"/>
      <c r="M128" s="14"/>
      <c r="N128" s="14"/>
      <c r="O128" s="15"/>
      <c r="P128" s="11">
        <f t="shared" si="4"/>
        <v>0</v>
      </c>
    </row>
    <row r="129" spans="2:16" ht="22.5" x14ac:dyDescent="0.3">
      <c r="B129" s="21">
        <f t="shared" si="5"/>
        <v>106</v>
      </c>
      <c r="C129" s="21" t="e">
        <f ca="1">OFFSET(pbase!$A$1,$B$19-1,2*B129)</f>
        <v>#VALUE!</v>
      </c>
      <c r="D129" s="55" t="e">
        <f>IF(B129&gt;Caantal,"",INDEX(wb!A:A,C129))</f>
        <v>#VALUE!</v>
      </c>
      <c r="E129" s="55"/>
      <c r="F129" s="55"/>
      <c r="G129" s="55"/>
      <c r="H129" s="55"/>
      <c r="I129" s="55"/>
      <c r="J129" s="56"/>
      <c r="K129" s="14"/>
      <c r="L129" s="14"/>
      <c r="M129" s="14"/>
      <c r="N129" s="14"/>
      <c r="O129" s="15"/>
      <c r="P129" s="11">
        <f t="shared" si="4"/>
        <v>0</v>
      </c>
    </row>
    <row r="130" spans="2:16" ht="22.5" x14ac:dyDescent="0.3">
      <c r="B130" s="21">
        <f t="shared" si="5"/>
        <v>107</v>
      </c>
      <c r="C130" s="21" t="e">
        <f ca="1">OFFSET(pbase!$A$1,$B$19-1,2*B130)</f>
        <v>#VALUE!</v>
      </c>
      <c r="D130" s="55" t="e">
        <f>IF(B130&gt;Caantal,"",INDEX(wb!A:A,C130))</f>
        <v>#VALUE!</v>
      </c>
      <c r="E130" s="55"/>
      <c r="F130" s="55"/>
      <c r="G130" s="55"/>
      <c r="H130" s="55"/>
      <c r="I130" s="55"/>
      <c r="J130" s="56"/>
      <c r="K130" s="14"/>
      <c r="L130" s="14"/>
      <c r="M130" s="14"/>
      <c r="N130" s="14"/>
      <c r="O130" s="15"/>
      <c r="P130" s="11">
        <f t="shared" si="4"/>
        <v>0</v>
      </c>
    </row>
    <row r="131" spans="2:16" ht="22.5" x14ac:dyDescent="0.3">
      <c r="B131" s="21">
        <f t="shared" si="5"/>
        <v>108</v>
      </c>
      <c r="C131" s="21" t="e">
        <f ca="1">OFFSET(pbase!$A$1,$B$19-1,2*B131)</f>
        <v>#VALUE!</v>
      </c>
      <c r="D131" s="55" t="e">
        <f>IF(B131&gt;Caantal,"",INDEX(wb!A:A,C131))</f>
        <v>#VALUE!</v>
      </c>
      <c r="E131" s="55"/>
      <c r="F131" s="55"/>
      <c r="G131" s="55"/>
      <c r="H131" s="55"/>
      <c r="I131" s="55"/>
      <c r="J131" s="56"/>
      <c r="K131" s="14"/>
      <c r="L131" s="14"/>
      <c r="M131" s="14"/>
      <c r="N131" s="14"/>
      <c r="O131" s="15"/>
      <c r="P131" s="11">
        <f t="shared" si="4"/>
        <v>0</v>
      </c>
    </row>
    <row r="132" spans="2:16" ht="22.5" x14ac:dyDescent="0.3">
      <c r="B132" s="21">
        <f t="shared" si="5"/>
        <v>109</v>
      </c>
      <c r="C132" s="21" t="e">
        <f ca="1">OFFSET(pbase!$A$1,$B$19-1,2*B132)</f>
        <v>#VALUE!</v>
      </c>
      <c r="D132" s="55" t="e">
        <f>IF(B132&gt;Caantal,"",INDEX(wb!A:A,C132))</f>
        <v>#VALUE!</v>
      </c>
      <c r="E132" s="55"/>
      <c r="F132" s="55"/>
      <c r="G132" s="55"/>
      <c r="H132" s="55"/>
      <c r="I132" s="55"/>
      <c r="J132" s="56"/>
      <c r="K132" s="14"/>
      <c r="L132" s="14"/>
      <c r="M132" s="14"/>
      <c r="N132" s="14"/>
      <c r="O132" s="15"/>
      <c r="P132" s="11">
        <f t="shared" si="4"/>
        <v>0</v>
      </c>
    </row>
    <row r="133" spans="2:16" ht="22.5" x14ac:dyDescent="0.3">
      <c r="B133" s="21">
        <f t="shared" si="5"/>
        <v>110</v>
      </c>
      <c r="C133" s="21" t="e">
        <f ca="1">OFFSET(pbase!$A$1,$B$19-1,2*B133)</f>
        <v>#VALUE!</v>
      </c>
      <c r="D133" s="55" t="e">
        <f>IF(B133&gt;Caantal,"",INDEX(wb!A:A,C133))</f>
        <v>#VALUE!</v>
      </c>
      <c r="E133" s="55"/>
      <c r="F133" s="55"/>
      <c r="G133" s="55"/>
      <c r="H133" s="55"/>
      <c r="I133" s="55"/>
      <c r="J133" s="56"/>
      <c r="K133" s="14"/>
      <c r="L133" s="14"/>
      <c r="M133" s="14"/>
      <c r="N133" s="14"/>
      <c r="O133" s="15"/>
      <c r="P133" s="11">
        <f t="shared" si="4"/>
        <v>0</v>
      </c>
    </row>
    <row r="134" spans="2:16" x14ac:dyDescent="0.25">
      <c r="D134" s="13"/>
      <c r="E134" s="13"/>
      <c r="F134" s="13"/>
      <c r="G134" s="13"/>
      <c r="H134" s="13"/>
      <c r="I134" s="13"/>
      <c r="J134" s="13"/>
      <c r="K134" s="16"/>
      <c r="L134" s="16"/>
      <c r="M134" s="16"/>
      <c r="N134" s="16"/>
      <c r="O134" s="13"/>
    </row>
    <row r="135" spans="2:16" x14ac:dyDescent="0.25">
      <c r="D135" s="13"/>
      <c r="E135" s="13"/>
      <c r="F135" s="13"/>
      <c r="G135" s="13"/>
      <c r="H135" s="13"/>
      <c r="I135" s="13"/>
      <c r="J135" s="13"/>
      <c r="K135" s="16"/>
      <c r="L135" s="16"/>
      <c r="M135" s="16"/>
      <c r="N135" s="16"/>
      <c r="O135" s="13"/>
    </row>
    <row r="136" spans="2:16" x14ac:dyDescent="0.25">
      <c r="D136" s="13"/>
      <c r="E136" s="13"/>
      <c r="F136" s="13"/>
      <c r="G136" s="13"/>
      <c r="H136" s="13"/>
      <c r="I136" s="13"/>
      <c r="J136" s="13"/>
      <c r="K136" s="16"/>
      <c r="L136" s="16"/>
      <c r="M136" s="16"/>
      <c r="N136" s="16"/>
      <c r="O136" s="13"/>
    </row>
    <row r="137" spans="2:16" x14ac:dyDescent="0.25">
      <c r="D137" s="13"/>
      <c r="E137" s="13"/>
      <c r="F137" s="13"/>
      <c r="G137" s="13"/>
      <c r="H137" s="13"/>
      <c r="I137" s="13"/>
      <c r="J137" s="13"/>
      <c r="K137" s="16"/>
      <c r="L137" s="16"/>
      <c r="M137" s="16"/>
      <c r="N137" s="16"/>
      <c r="O137" s="13"/>
    </row>
    <row r="138" spans="2:16" x14ac:dyDescent="0.25">
      <c r="D138" s="13"/>
      <c r="E138" s="13"/>
      <c r="F138" s="13"/>
      <c r="G138" s="13"/>
      <c r="H138" s="13"/>
      <c r="I138" s="13"/>
      <c r="J138" s="13"/>
      <c r="K138" s="16"/>
      <c r="L138" s="16"/>
      <c r="M138" s="16"/>
      <c r="N138" s="16"/>
      <c r="O138" s="13"/>
    </row>
    <row r="139" spans="2:16" x14ac:dyDescent="0.25">
      <c r="D139" s="13"/>
      <c r="E139" s="13"/>
      <c r="F139" s="13"/>
      <c r="G139" s="13"/>
      <c r="H139" s="13"/>
      <c r="I139" s="13"/>
      <c r="J139" s="13"/>
      <c r="K139" s="16"/>
      <c r="L139" s="16"/>
      <c r="M139" s="16"/>
      <c r="N139" s="16"/>
      <c r="O139" s="13"/>
    </row>
    <row r="140" spans="2:16" x14ac:dyDescent="0.25">
      <c r="D140" s="13"/>
      <c r="E140" s="13"/>
      <c r="F140" s="13"/>
      <c r="G140" s="13"/>
      <c r="H140" s="13"/>
      <c r="I140" s="13"/>
      <c r="J140" s="13"/>
      <c r="K140" s="16"/>
      <c r="L140" s="16"/>
      <c r="M140" s="16"/>
      <c r="N140" s="16"/>
      <c r="O140" s="13"/>
    </row>
    <row r="141" spans="2:16" x14ac:dyDescent="0.25">
      <c r="D141" s="13"/>
      <c r="E141" s="13"/>
      <c r="F141" s="13"/>
      <c r="G141" s="13"/>
      <c r="H141" s="13"/>
      <c r="I141" s="13"/>
      <c r="J141" s="13"/>
      <c r="K141" s="16"/>
      <c r="L141" s="16"/>
      <c r="M141" s="16"/>
      <c r="N141" s="16"/>
      <c r="O141" s="13"/>
    </row>
    <row r="142" spans="2:16" x14ac:dyDescent="0.25">
      <c r="D142" s="13"/>
      <c r="E142" s="13"/>
      <c r="F142" s="13"/>
      <c r="G142" s="13"/>
      <c r="H142" s="13"/>
      <c r="I142" s="13"/>
      <c r="J142" s="13"/>
      <c r="K142" s="16"/>
      <c r="L142" s="16"/>
      <c r="M142" s="16"/>
      <c r="N142" s="16"/>
      <c r="O142" s="13"/>
    </row>
    <row r="143" spans="2:16" x14ac:dyDescent="0.25">
      <c r="D143" s="13"/>
      <c r="E143" s="13"/>
      <c r="F143" s="13"/>
      <c r="G143" s="13"/>
      <c r="H143" s="13"/>
      <c r="I143" s="13"/>
      <c r="J143" s="13"/>
      <c r="K143" s="16"/>
      <c r="L143" s="16"/>
      <c r="M143" s="16"/>
      <c r="N143" s="16"/>
      <c r="O143" s="13"/>
    </row>
    <row r="144" spans="2:16" x14ac:dyDescent="0.25">
      <c r="D144" s="13"/>
      <c r="E144" s="13"/>
      <c r="F144" s="13"/>
      <c r="G144" s="13"/>
      <c r="H144" s="13"/>
      <c r="I144" s="13"/>
      <c r="J144" s="13"/>
      <c r="K144" s="16"/>
      <c r="L144" s="16"/>
      <c r="M144" s="16"/>
      <c r="N144" s="16"/>
      <c r="O144" s="13"/>
    </row>
    <row r="145" spans="4:15" x14ac:dyDescent="0.25">
      <c r="D145" s="13"/>
      <c r="E145" s="13"/>
      <c r="F145" s="13"/>
      <c r="G145" s="13"/>
      <c r="H145" s="13"/>
      <c r="I145" s="13"/>
      <c r="J145" s="13"/>
      <c r="K145" s="16"/>
      <c r="L145" s="16"/>
      <c r="M145" s="16"/>
      <c r="N145" s="16"/>
      <c r="O145" s="13"/>
    </row>
    <row r="146" spans="4:15" x14ac:dyDescent="0.25">
      <c r="D146" s="13"/>
      <c r="E146" s="13"/>
      <c r="F146" s="13"/>
      <c r="G146" s="13"/>
      <c r="H146" s="13"/>
      <c r="I146" s="13"/>
      <c r="J146" s="13"/>
      <c r="K146" s="16"/>
      <c r="L146" s="16"/>
      <c r="M146" s="16"/>
      <c r="N146" s="16"/>
      <c r="O146" s="13"/>
    </row>
    <row r="147" spans="4:15" x14ac:dyDescent="0.25">
      <c r="D147" s="13"/>
      <c r="E147" s="13"/>
      <c r="F147" s="13"/>
      <c r="G147" s="13"/>
      <c r="H147" s="13"/>
      <c r="I147" s="13"/>
      <c r="J147" s="13"/>
      <c r="K147" s="16"/>
      <c r="L147" s="16"/>
      <c r="M147" s="16"/>
      <c r="N147" s="16"/>
      <c r="O147" s="13"/>
    </row>
    <row r="148" spans="4:15" x14ac:dyDescent="0.25">
      <c r="D148" s="13"/>
      <c r="E148" s="13"/>
      <c r="F148" s="13"/>
      <c r="G148" s="13"/>
      <c r="H148" s="13"/>
      <c r="I148" s="13"/>
      <c r="J148" s="13"/>
      <c r="K148" s="16"/>
      <c r="L148" s="16"/>
      <c r="M148" s="16"/>
      <c r="N148" s="16"/>
      <c r="O148" s="13"/>
    </row>
    <row r="149" spans="4:15" x14ac:dyDescent="0.25">
      <c r="D149" s="13"/>
      <c r="E149" s="13"/>
      <c r="F149" s="13"/>
      <c r="G149" s="13"/>
      <c r="H149" s="13"/>
      <c r="I149" s="13"/>
      <c r="J149" s="13"/>
      <c r="K149" s="16"/>
      <c r="L149" s="16"/>
      <c r="M149" s="16"/>
      <c r="N149" s="16"/>
      <c r="O149" s="13"/>
    </row>
    <row r="150" spans="4:15" x14ac:dyDescent="0.25">
      <c r="D150" s="13"/>
      <c r="E150" s="13"/>
      <c r="F150" s="13"/>
      <c r="G150" s="13"/>
      <c r="H150" s="13"/>
      <c r="I150" s="13"/>
      <c r="J150" s="13"/>
      <c r="K150" s="16"/>
      <c r="L150" s="16"/>
      <c r="M150" s="16"/>
      <c r="N150" s="16"/>
      <c r="O150" s="13"/>
    </row>
    <row r="151" spans="4:15" x14ac:dyDescent="0.25">
      <c r="D151" s="13"/>
      <c r="E151" s="13"/>
      <c r="F151" s="13"/>
      <c r="G151" s="13"/>
      <c r="H151" s="13"/>
      <c r="I151" s="13"/>
      <c r="J151" s="13"/>
      <c r="K151" s="16"/>
      <c r="L151" s="16"/>
      <c r="M151" s="16"/>
      <c r="N151" s="16"/>
      <c r="O151" s="13"/>
    </row>
    <row r="152" spans="4:15" x14ac:dyDescent="0.25">
      <c r="D152" s="13"/>
      <c r="E152" s="13"/>
      <c r="F152" s="13"/>
      <c r="G152" s="13"/>
      <c r="H152" s="13"/>
      <c r="I152" s="13"/>
      <c r="J152" s="13"/>
      <c r="K152" s="16"/>
      <c r="L152" s="16"/>
      <c r="M152" s="16"/>
      <c r="N152" s="16"/>
      <c r="O152" s="13"/>
    </row>
    <row r="153" spans="4:15" x14ac:dyDescent="0.25">
      <c r="D153" s="13"/>
      <c r="E153" s="13"/>
      <c r="F153" s="13"/>
      <c r="G153" s="13"/>
      <c r="H153" s="13"/>
      <c r="I153" s="13"/>
      <c r="J153" s="13"/>
      <c r="K153" s="16"/>
      <c r="L153" s="16"/>
      <c r="M153" s="16"/>
      <c r="N153" s="16"/>
      <c r="O153" s="13"/>
    </row>
    <row r="154" spans="4:15" x14ac:dyDescent="0.25">
      <c r="D154" s="13"/>
      <c r="E154" s="13"/>
      <c r="F154" s="13"/>
      <c r="G154" s="13"/>
      <c r="H154" s="13"/>
      <c r="I154" s="13"/>
      <c r="J154" s="13"/>
      <c r="K154" s="16"/>
      <c r="L154" s="16"/>
      <c r="M154" s="16"/>
      <c r="N154" s="16"/>
      <c r="O154" s="13"/>
    </row>
    <row r="155" spans="4:15" x14ac:dyDescent="0.25">
      <c r="D155" s="13"/>
      <c r="E155" s="13"/>
      <c r="F155" s="13"/>
      <c r="G155" s="13"/>
      <c r="H155" s="13"/>
      <c r="I155" s="13"/>
      <c r="J155" s="13"/>
      <c r="K155" s="16"/>
      <c r="L155" s="16"/>
      <c r="M155" s="16"/>
      <c r="N155" s="16"/>
      <c r="O155" s="13"/>
    </row>
    <row r="156" spans="4:15" x14ac:dyDescent="0.25">
      <c r="D156" s="13"/>
      <c r="E156" s="13"/>
      <c r="F156" s="13"/>
      <c r="G156" s="13"/>
      <c r="H156" s="13"/>
      <c r="I156" s="13"/>
      <c r="J156" s="13"/>
      <c r="K156" s="16"/>
      <c r="L156" s="16"/>
      <c r="M156" s="16"/>
      <c r="N156" s="16"/>
      <c r="O156" s="13"/>
    </row>
    <row r="157" spans="4:15" x14ac:dyDescent="0.25">
      <c r="D157" s="13"/>
      <c r="E157" s="13"/>
      <c r="F157" s="13"/>
      <c r="G157" s="13"/>
      <c r="H157" s="13"/>
      <c r="I157" s="13"/>
      <c r="J157" s="13"/>
      <c r="K157" s="16"/>
      <c r="L157" s="16"/>
      <c r="M157" s="16"/>
      <c r="N157" s="16"/>
      <c r="O157" s="13"/>
    </row>
    <row r="158" spans="4:15" x14ac:dyDescent="0.25">
      <c r="D158" s="13"/>
      <c r="E158" s="13"/>
      <c r="F158" s="13"/>
      <c r="G158" s="13"/>
      <c r="H158" s="13"/>
      <c r="I158" s="13"/>
      <c r="J158" s="13"/>
      <c r="K158" s="16"/>
      <c r="L158" s="16"/>
      <c r="M158" s="16"/>
      <c r="N158" s="16"/>
      <c r="O158" s="13"/>
    </row>
    <row r="159" spans="4:15" x14ac:dyDescent="0.25">
      <c r="D159" s="13"/>
      <c r="E159" s="13"/>
      <c r="F159" s="13"/>
      <c r="G159" s="13"/>
      <c r="H159" s="13"/>
      <c r="I159" s="13"/>
      <c r="J159" s="13"/>
      <c r="K159" s="16"/>
      <c r="L159" s="16"/>
      <c r="M159" s="16"/>
      <c r="N159" s="16"/>
      <c r="O159" s="13"/>
    </row>
    <row r="160" spans="4:15" x14ac:dyDescent="0.25">
      <c r="D160" s="13"/>
      <c r="E160" s="13"/>
      <c r="F160" s="13"/>
      <c r="G160" s="13"/>
      <c r="H160" s="13"/>
      <c r="I160" s="13"/>
      <c r="J160" s="13"/>
      <c r="K160" s="16"/>
      <c r="L160" s="16"/>
      <c r="M160" s="16"/>
      <c r="N160" s="16"/>
      <c r="O160" s="13"/>
    </row>
    <row r="161" spans="4:15" x14ac:dyDescent="0.25">
      <c r="D161" s="13"/>
      <c r="E161" s="13"/>
      <c r="F161" s="13"/>
      <c r="G161" s="13"/>
      <c r="H161" s="13"/>
      <c r="I161" s="13"/>
      <c r="J161" s="13"/>
      <c r="K161" s="16"/>
      <c r="L161" s="16"/>
      <c r="M161" s="16"/>
      <c r="N161" s="16"/>
      <c r="O161" s="13"/>
    </row>
    <row r="162" spans="4:15" x14ac:dyDescent="0.25">
      <c r="D162" s="13"/>
      <c r="E162" s="13"/>
      <c r="F162" s="13"/>
      <c r="G162" s="13"/>
      <c r="H162" s="13"/>
      <c r="I162" s="13"/>
      <c r="J162" s="13"/>
      <c r="K162" s="16"/>
      <c r="L162" s="16"/>
      <c r="M162" s="16"/>
      <c r="N162" s="16"/>
      <c r="O162" s="13"/>
    </row>
    <row r="163" spans="4:15" x14ac:dyDescent="0.25">
      <c r="D163" s="13"/>
      <c r="E163" s="13"/>
      <c r="F163" s="13"/>
      <c r="G163" s="13"/>
      <c r="H163" s="13"/>
      <c r="I163" s="13"/>
      <c r="J163" s="13"/>
      <c r="K163" s="16"/>
      <c r="L163" s="16"/>
      <c r="M163" s="16"/>
      <c r="N163" s="16"/>
      <c r="O163" s="13"/>
    </row>
    <row r="164" spans="4:15" x14ac:dyDescent="0.25">
      <c r="D164" s="13"/>
      <c r="E164" s="13"/>
      <c r="F164" s="13"/>
      <c r="G164" s="13"/>
      <c r="H164" s="13"/>
      <c r="I164" s="13"/>
      <c r="J164" s="13"/>
      <c r="K164" s="16"/>
      <c r="L164" s="16"/>
      <c r="M164" s="16"/>
      <c r="N164" s="16"/>
      <c r="O164" s="13"/>
    </row>
    <row r="165" spans="4:15" x14ac:dyDescent="0.25">
      <c r="D165" s="13"/>
      <c r="E165" s="13"/>
      <c r="F165" s="13"/>
      <c r="G165" s="13"/>
      <c r="H165" s="13"/>
      <c r="I165" s="13"/>
      <c r="J165" s="13"/>
      <c r="K165" s="16"/>
      <c r="L165" s="16"/>
      <c r="M165" s="16"/>
      <c r="N165" s="16"/>
      <c r="O165" s="13"/>
    </row>
    <row r="166" spans="4:15" x14ac:dyDescent="0.25">
      <c r="D166" s="13"/>
      <c r="E166" s="13"/>
      <c r="F166" s="13"/>
      <c r="G166" s="13"/>
      <c r="H166" s="13"/>
      <c r="I166" s="13"/>
      <c r="J166" s="13"/>
      <c r="K166" s="16"/>
      <c r="L166" s="16"/>
      <c r="M166" s="16"/>
      <c r="N166" s="16"/>
      <c r="O166" s="13"/>
    </row>
    <row r="167" spans="4:15" x14ac:dyDescent="0.25">
      <c r="D167" s="13"/>
      <c r="E167" s="13"/>
      <c r="F167" s="13"/>
      <c r="G167" s="13"/>
      <c r="H167" s="13"/>
      <c r="I167" s="13"/>
      <c r="J167" s="13"/>
      <c r="K167" s="16"/>
      <c r="L167" s="16"/>
      <c r="M167" s="16"/>
      <c r="N167" s="16"/>
      <c r="O167" s="13"/>
    </row>
    <row r="168" spans="4:15" x14ac:dyDescent="0.25">
      <c r="D168" s="13"/>
      <c r="E168" s="13"/>
      <c r="F168" s="13"/>
      <c r="G168" s="13"/>
      <c r="H168" s="13"/>
      <c r="I168" s="13"/>
      <c r="J168" s="13"/>
      <c r="K168" s="16"/>
      <c r="L168" s="16"/>
      <c r="M168" s="16"/>
      <c r="N168" s="16"/>
      <c r="O168" s="13"/>
    </row>
    <row r="169" spans="4:15" x14ac:dyDescent="0.25">
      <c r="D169" s="13"/>
      <c r="E169" s="13"/>
      <c r="F169" s="13"/>
      <c r="G169" s="13"/>
      <c r="H169" s="13"/>
      <c r="I169" s="13"/>
      <c r="J169" s="13"/>
      <c r="K169" s="16"/>
      <c r="L169" s="16"/>
      <c r="M169" s="16"/>
      <c r="N169" s="16"/>
      <c r="O169" s="13"/>
    </row>
    <row r="170" spans="4:15" x14ac:dyDescent="0.25">
      <c r="D170" s="13"/>
      <c r="E170" s="13"/>
      <c r="F170" s="13"/>
      <c r="G170" s="13"/>
      <c r="H170" s="13"/>
      <c r="I170" s="13"/>
      <c r="J170" s="13"/>
      <c r="K170" s="16"/>
      <c r="L170" s="16"/>
      <c r="M170" s="16"/>
      <c r="N170" s="16"/>
      <c r="O170" s="13"/>
    </row>
    <row r="171" spans="4:15" x14ac:dyDescent="0.25">
      <c r="D171" s="13"/>
      <c r="E171" s="13"/>
      <c r="F171" s="13"/>
      <c r="G171" s="13"/>
      <c r="H171" s="13"/>
      <c r="I171" s="13"/>
      <c r="J171" s="13"/>
      <c r="K171" s="16"/>
      <c r="L171" s="16"/>
      <c r="M171" s="16"/>
      <c r="N171" s="16"/>
      <c r="O171" s="13"/>
    </row>
    <row r="172" spans="4:15" x14ac:dyDescent="0.25">
      <c r="D172" s="13"/>
      <c r="E172" s="13"/>
      <c r="F172" s="13"/>
      <c r="G172" s="13"/>
      <c r="H172" s="13"/>
      <c r="I172" s="13"/>
      <c r="J172" s="13"/>
      <c r="K172" s="16"/>
      <c r="L172" s="16"/>
      <c r="M172" s="16"/>
      <c r="N172" s="16"/>
      <c r="O172" s="13"/>
    </row>
    <row r="173" spans="4:15" x14ac:dyDescent="0.25">
      <c r="D173" s="13"/>
      <c r="E173" s="13"/>
      <c r="F173" s="13"/>
      <c r="G173" s="13"/>
      <c r="H173" s="13"/>
      <c r="I173" s="13"/>
      <c r="J173" s="13"/>
      <c r="K173" s="16"/>
      <c r="L173" s="16"/>
      <c r="M173" s="16"/>
      <c r="N173" s="16"/>
      <c r="O173" s="13"/>
    </row>
    <row r="174" spans="4:15" x14ac:dyDescent="0.25">
      <c r="D174" s="13"/>
      <c r="E174" s="13"/>
      <c r="F174" s="13"/>
      <c r="G174" s="13"/>
      <c r="H174" s="13"/>
      <c r="I174" s="13"/>
      <c r="J174" s="13"/>
      <c r="K174" s="16"/>
      <c r="L174" s="16"/>
      <c r="M174" s="16"/>
      <c r="N174" s="16"/>
      <c r="O174" s="13"/>
    </row>
    <row r="175" spans="4:15" x14ac:dyDescent="0.25">
      <c r="D175" s="13"/>
      <c r="E175" s="13"/>
      <c r="F175" s="13"/>
      <c r="G175" s="13"/>
      <c r="H175" s="13"/>
      <c r="I175" s="13"/>
      <c r="J175" s="13"/>
      <c r="K175" s="16"/>
      <c r="L175" s="16"/>
      <c r="M175" s="16"/>
      <c r="N175" s="16"/>
      <c r="O175" s="13"/>
    </row>
    <row r="176" spans="4:15" x14ac:dyDescent="0.25">
      <c r="D176" s="13"/>
      <c r="E176" s="13"/>
      <c r="F176" s="13"/>
      <c r="G176" s="13"/>
      <c r="H176" s="13"/>
      <c r="I176" s="13"/>
      <c r="J176" s="13"/>
      <c r="K176" s="16"/>
      <c r="L176" s="16"/>
      <c r="M176" s="16"/>
      <c r="N176" s="16"/>
      <c r="O176" s="13"/>
    </row>
    <row r="177" spans="4:15" x14ac:dyDescent="0.25">
      <c r="D177" s="13"/>
      <c r="E177" s="13"/>
      <c r="F177" s="13"/>
      <c r="G177" s="13"/>
      <c r="H177" s="13"/>
      <c r="I177" s="13"/>
      <c r="J177" s="13"/>
      <c r="K177" s="16"/>
      <c r="L177" s="16"/>
      <c r="M177" s="16"/>
      <c r="N177" s="16"/>
      <c r="O177" s="13"/>
    </row>
    <row r="178" spans="4:15" x14ac:dyDescent="0.25">
      <c r="D178" s="13"/>
      <c r="E178" s="13"/>
      <c r="F178" s="13"/>
      <c r="G178" s="13"/>
      <c r="H178" s="13"/>
      <c r="I178" s="13"/>
      <c r="J178" s="13"/>
      <c r="K178" s="16"/>
      <c r="L178" s="16"/>
      <c r="M178" s="16"/>
      <c r="N178" s="16"/>
      <c r="O178" s="13"/>
    </row>
    <row r="179" spans="4:15" x14ac:dyDescent="0.25">
      <c r="D179" s="13"/>
      <c r="E179" s="13"/>
      <c r="F179" s="13"/>
      <c r="G179" s="13"/>
      <c r="H179" s="13"/>
      <c r="I179" s="13"/>
      <c r="J179" s="13"/>
      <c r="K179" s="16"/>
      <c r="L179" s="16"/>
      <c r="M179" s="16"/>
      <c r="N179" s="16"/>
      <c r="O179" s="13"/>
    </row>
    <row r="180" spans="4:15" x14ac:dyDescent="0.25">
      <c r="K180" s="12"/>
      <c r="L180" s="12"/>
      <c r="M180" s="12"/>
      <c r="N180" s="12"/>
    </row>
    <row r="181" spans="4:15" x14ac:dyDescent="0.25">
      <c r="K181" s="12"/>
      <c r="L181" s="12"/>
      <c r="M181" s="12"/>
      <c r="N181" s="12"/>
    </row>
  </sheetData>
  <sheetProtection algorithmName="SHA-512" hashValue="HXTSyIs15tnHgqI6oz6p52BBpQZSe8i4aY1+eb0sMG9V8KFGXU0kisSxedCOOPsvRjgeQc3dlupT7HsLK/iInA==" saltValue="5I4AgFp/lfh8j30GpGGbaA==" spinCount="100000" sheet="1" objects="1" scenarios="1"/>
  <mergeCells count="118">
    <mergeCell ref="D130:J130"/>
    <mergeCell ref="D131:J131"/>
    <mergeCell ref="D132:J132"/>
    <mergeCell ref="D133:J133"/>
    <mergeCell ref="D10:N10"/>
    <mergeCell ref="D125:J125"/>
    <mergeCell ref="D126:J126"/>
    <mergeCell ref="D127:J127"/>
    <mergeCell ref="D128:J128"/>
    <mergeCell ref="D129:J129"/>
    <mergeCell ref="D120:J120"/>
    <mergeCell ref="D121:J121"/>
    <mergeCell ref="D122:J122"/>
    <mergeCell ref="D123:J123"/>
    <mergeCell ref="D124:J124"/>
    <mergeCell ref="D115:J115"/>
    <mergeCell ref="D116:J116"/>
    <mergeCell ref="D117:J117"/>
    <mergeCell ref="D118:J118"/>
    <mergeCell ref="D119:J119"/>
    <mergeCell ref="D110:J110"/>
    <mergeCell ref="D111:J111"/>
    <mergeCell ref="D112:J112"/>
    <mergeCell ref="D113:J113"/>
    <mergeCell ref="D114:J114"/>
    <mergeCell ref="D105:J105"/>
    <mergeCell ref="D106:J106"/>
    <mergeCell ref="D107:J107"/>
    <mergeCell ref="D108:J108"/>
    <mergeCell ref="D109:J109"/>
    <mergeCell ref="D100:J100"/>
    <mergeCell ref="D101:J101"/>
    <mergeCell ref="D102:J102"/>
    <mergeCell ref="D103:J103"/>
    <mergeCell ref="D104:J104"/>
    <mergeCell ref="D95:J95"/>
    <mergeCell ref="D96:J96"/>
    <mergeCell ref="D97:J97"/>
    <mergeCell ref="D98:J98"/>
    <mergeCell ref="D99:J99"/>
    <mergeCell ref="D90:J90"/>
    <mergeCell ref="D91:J91"/>
    <mergeCell ref="D92:J92"/>
    <mergeCell ref="D93:J93"/>
    <mergeCell ref="D94:J94"/>
    <mergeCell ref="D85:J85"/>
    <mergeCell ref="D86:J86"/>
    <mergeCell ref="D87:J87"/>
    <mergeCell ref="D88:J88"/>
    <mergeCell ref="D89:J89"/>
    <mergeCell ref="D80:J80"/>
    <mergeCell ref="D81:J81"/>
    <mergeCell ref="D82:J82"/>
    <mergeCell ref="D83:J83"/>
    <mergeCell ref="D84:J84"/>
    <mergeCell ref="D75:J75"/>
    <mergeCell ref="D76:J76"/>
    <mergeCell ref="D77:J77"/>
    <mergeCell ref="D78:J78"/>
    <mergeCell ref="D79:J79"/>
    <mergeCell ref="D70:J70"/>
    <mergeCell ref="D71:J71"/>
    <mergeCell ref="D72:J72"/>
    <mergeCell ref="D73:J73"/>
    <mergeCell ref="D74:J74"/>
    <mergeCell ref="D65:J65"/>
    <mergeCell ref="D66:J66"/>
    <mergeCell ref="D67:J67"/>
    <mergeCell ref="D68:J68"/>
    <mergeCell ref="D69:J69"/>
    <mergeCell ref="D60:J60"/>
    <mergeCell ref="D61:J61"/>
    <mergeCell ref="D62:J62"/>
    <mergeCell ref="D63:J63"/>
    <mergeCell ref="D64:J64"/>
    <mergeCell ref="D55:J55"/>
    <mergeCell ref="D56:J56"/>
    <mergeCell ref="D57:J57"/>
    <mergeCell ref="D58:J58"/>
    <mergeCell ref="D59:J59"/>
    <mergeCell ref="D50:J50"/>
    <mergeCell ref="D51:J51"/>
    <mergeCell ref="D52:J52"/>
    <mergeCell ref="D53:J53"/>
    <mergeCell ref="D54:J54"/>
    <mergeCell ref="D45:J45"/>
    <mergeCell ref="D46:J46"/>
    <mergeCell ref="D47:J47"/>
    <mergeCell ref="D48:J48"/>
    <mergeCell ref="D49:J49"/>
    <mergeCell ref="D40:J40"/>
    <mergeCell ref="D41:J41"/>
    <mergeCell ref="D42:J42"/>
    <mergeCell ref="D43:J43"/>
    <mergeCell ref="D44:J44"/>
    <mergeCell ref="D35:J35"/>
    <mergeCell ref="D36:J36"/>
    <mergeCell ref="D37:J37"/>
    <mergeCell ref="D38:J38"/>
    <mergeCell ref="D39:J39"/>
    <mergeCell ref="D30:J30"/>
    <mergeCell ref="D31:J31"/>
    <mergeCell ref="D32:J32"/>
    <mergeCell ref="D33:J33"/>
    <mergeCell ref="D34:J34"/>
    <mergeCell ref="E11:N12"/>
    <mergeCell ref="E13:N14"/>
    <mergeCell ref="E15:N16"/>
    <mergeCell ref="E17:N18"/>
    <mergeCell ref="D25:J25"/>
    <mergeCell ref="D26:J26"/>
    <mergeCell ref="D27:J27"/>
    <mergeCell ref="D28:J28"/>
    <mergeCell ref="D29:J29"/>
    <mergeCell ref="D23:J23"/>
    <mergeCell ref="D19:N19"/>
    <mergeCell ref="D24:J24"/>
    <mergeCell ref="D20:N20"/>
  </mergeCells>
  <conditionalFormatting sqref="K23:N134">
    <cfRule type="expression" dxfId="29" priority="27">
      <formula>$P23&gt;1</formula>
    </cfRule>
    <cfRule type="expression" dxfId="28" priority="28">
      <formula>$P23=1</formula>
    </cfRule>
  </conditionalFormatting>
  <conditionalFormatting sqref="D9:N10 D11:E11 D12:D18 K25:N133 D19:N24">
    <cfRule type="expression" dxfId="27" priority="23" stopIfTrue="1">
      <formula>$D$6</formula>
    </cfRule>
  </conditionalFormatting>
  <conditionalFormatting sqref="D24:N24 D134:N152 K25:N133">
    <cfRule type="expression" dxfId="26" priority="22">
      <formula>$D24=""</formula>
    </cfRule>
  </conditionalFormatting>
  <conditionalFormatting sqref="D19:N20">
    <cfRule type="expression" dxfId="25" priority="21">
      <formula>SisOK</formula>
    </cfRule>
  </conditionalFormatting>
  <conditionalFormatting sqref="E13">
    <cfRule type="expression" dxfId="24" priority="20" stopIfTrue="1">
      <formula>$D$6</formula>
    </cfRule>
  </conditionalFormatting>
  <conditionalFormatting sqref="E15">
    <cfRule type="expression" dxfId="23" priority="19" stopIfTrue="1">
      <formula>$D$6</formula>
    </cfRule>
  </conditionalFormatting>
  <conditionalFormatting sqref="E17">
    <cfRule type="expression" dxfId="22" priority="18" stopIfTrue="1">
      <formula>$D$6</formula>
    </cfRule>
  </conditionalFormatting>
  <conditionalFormatting sqref="D25:J25">
    <cfRule type="expression" dxfId="21" priority="17" stopIfTrue="1">
      <formula>$D$6</formula>
    </cfRule>
  </conditionalFormatting>
  <conditionalFormatting sqref="D25:J25">
    <cfRule type="expression" dxfId="20" priority="16">
      <formula>$D25=""</formula>
    </cfRule>
  </conditionalFormatting>
  <conditionalFormatting sqref="D26:J26">
    <cfRule type="expression" dxfId="19" priority="15" stopIfTrue="1">
      <formula>$D$6</formula>
    </cfRule>
  </conditionalFormatting>
  <conditionalFormatting sqref="D26:J26">
    <cfRule type="expression" dxfId="18" priority="14">
      <formula>$D26=""</formula>
    </cfRule>
  </conditionalFormatting>
  <conditionalFormatting sqref="D27:J27">
    <cfRule type="expression" dxfId="17" priority="13" stopIfTrue="1">
      <formula>$D$6</formula>
    </cfRule>
  </conditionalFormatting>
  <conditionalFormatting sqref="D27:J27">
    <cfRule type="expression" dxfId="16" priority="12">
      <formula>$D27=""</formula>
    </cfRule>
  </conditionalFormatting>
  <conditionalFormatting sqref="D28:J28">
    <cfRule type="expression" dxfId="15" priority="11" stopIfTrue="1">
      <formula>$D$6</formula>
    </cfRule>
  </conditionalFormatting>
  <conditionalFormatting sqref="D28:J28">
    <cfRule type="expression" dxfId="14" priority="10">
      <formula>$D28=""</formula>
    </cfRule>
  </conditionalFormatting>
  <conditionalFormatting sqref="D29:J29">
    <cfRule type="expression" dxfId="13" priority="9" stopIfTrue="1">
      <formula>$D$6</formula>
    </cfRule>
  </conditionalFormatting>
  <conditionalFormatting sqref="D29:J29">
    <cfRule type="expression" dxfId="12" priority="8">
      <formula>$D29=""</formula>
    </cfRule>
  </conditionalFormatting>
  <conditionalFormatting sqref="D30:J30">
    <cfRule type="expression" dxfId="11" priority="7" stopIfTrue="1">
      <formula>$D$6</formula>
    </cfRule>
  </conditionalFormatting>
  <conditionalFormatting sqref="D30:J30">
    <cfRule type="expression" dxfId="10" priority="6">
      <formula>$D30=""</formula>
    </cfRule>
  </conditionalFormatting>
  <conditionalFormatting sqref="D31:J31">
    <cfRule type="expression" dxfId="9" priority="5" stopIfTrue="1">
      <formula>$D$6</formula>
    </cfRule>
  </conditionalFormatting>
  <conditionalFormatting sqref="D31:J31">
    <cfRule type="expression" dxfId="8" priority="4">
      <formula>$D31=""</formula>
    </cfRule>
  </conditionalFormatting>
  <conditionalFormatting sqref="D32:J133">
    <cfRule type="expression" dxfId="7" priority="3" stopIfTrue="1">
      <formula>$D$6</formula>
    </cfRule>
  </conditionalFormatting>
  <conditionalFormatting sqref="D32:J133">
    <cfRule type="expression" dxfId="6" priority="2">
      <formula>$D32=""</formula>
    </cfRule>
  </conditionalFormatting>
  <conditionalFormatting sqref="D24:N134">
    <cfRule type="expression" dxfId="5" priority="1">
      <formula>$B24=Caantal</formula>
    </cfRule>
  </conditionalFormatting>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t"/>
  <dimension ref="A1:M40"/>
  <sheetViews>
    <sheetView showRowColHeaders="0" topLeftCell="A3" workbookViewId="0">
      <selection activeCell="B7" sqref="B7:J7"/>
    </sheetView>
  </sheetViews>
  <sheetFormatPr defaultColWidth="9.125" defaultRowHeight="15" x14ac:dyDescent="0.25"/>
  <cols>
    <col min="1" max="1" width="9.125" style="9"/>
    <col min="2" max="2" width="14.375" style="9" customWidth="1"/>
    <col min="3" max="9" width="9.125" style="9"/>
    <col min="10" max="10" width="9" style="9" customWidth="1"/>
    <col min="11" max="11" width="0" style="9" hidden="1" customWidth="1"/>
    <col min="12" max="16384" width="9.125" style="9"/>
  </cols>
  <sheetData>
    <row r="1" spans="1:13" x14ac:dyDescent="0.25">
      <c r="A1" s="18" t="s">
        <v>14</v>
      </c>
      <c r="B1" s="18"/>
      <c r="C1" s="18"/>
      <c r="D1" s="18"/>
      <c r="E1" s="18"/>
      <c r="F1" s="18"/>
      <c r="G1" s="18"/>
      <c r="H1" s="18"/>
      <c r="I1" s="18"/>
      <c r="J1" s="18"/>
      <c r="K1" s="18"/>
      <c r="L1" s="18"/>
      <c r="M1" s="18"/>
    </row>
    <row r="2" spans="1:13" x14ac:dyDescent="0.25">
      <c r="A2" s="18"/>
      <c r="B2" s="18"/>
      <c r="C2" s="18"/>
      <c r="D2" s="18"/>
      <c r="E2" s="18"/>
      <c r="F2" s="18"/>
      <c r="G2" s="18"/>
      <c r="H2" s="18"/>
      <c r="I2" s="18"/>
      <c r="J2" s="18"/>
      <c r="K2" s="18"/>
      <c r="L2" s="18"/>
      <c r="M2" s="18"/>
    </row>
    <row r="3" spans="1:13" x14ac:dyDescent="0.25">
      <c r="A3" s="18"/>
      <c r="B3" s="18"/>
      <c r="C3" s="18"/>
      <c r="D3" s="18"/>
      <c r="E3" s="18"/>
      <c r="F3" s="18"/>
      <c r="G3" s="18"/>
      <c r="H3" s="18"/>
      <c r="I3" s="18"/>
      <c r="J3" s="18"/>
      <c r="K3" s="18"/>
      <c r="L3" s="18"/>
      <c r="M3" s="18"/>
    </row>
    <row r="4" spans="1:13" x14ac:dyDescent="0.25">
      <c r="A4" s="18"/>
      <c r="B4" s="18"/>
      <c r="C4" s="18"/>
      <c r="D4" s="18"/>
      <c r="E4" s="18"/>
      <c r="F4" s="18"/>
      <c r="G4" s="18"/>
      <c r="H4" s="18"/>
      <c r="I4" s="18"/>
      <c r="J4" s="18"/>
      <c r="K4" s="18"/>
      <c r="L4" s="18"/>
      <c r="M4" s="18"/>
    </row>
    <row r="5" spans="1:13" x14ac:dyDescent="0.25">
      <c r="A5" s="18"/>
      <c r="B5" s="18"/>
      <c r="C5" s="18"/>
      <c r="D5" s="18"/>
      <c r="E5" s="18"/>
      <c r="F5" s="18"/>
      <c r="G5" s="18"/>
      <c r="H5" s="18"/>
      <c r="I5" s="18"/>
      <c r="J5" s="18"/>
      <c r="K5" s="18"/>
      <c r="L5" s="18"/>
      <c r="M5" s="18"/>
    </row>
    <row r="6" spans="1:13" x14ac:dyDescent="0.25">
      <c r="A6" s="18"/>
      <c r="B6" s="18"/>
      <c r="C6" s="18"/>
      <c r="D6" s="18"/>
      <c r="E6" s="18"/>
      <c r="F6" s="18"/>
      <c r="G6" s="18"/>
      <c r="H6" s="18"/>
      <c r="I6" s="18"/>
      <c r="J6" s="18"/>
      <c r="K6" s="18"/>
      <c r="L6" s="18"/>
      <c r="M6" s="18"/>
    </row>
    <row r="7" spans="1:13" x14ac:dyDescent="0.25">
      <c r="A7" s="18"/>
      <c r="B7" s="63" t="e">
        <f>IF(AND(SisOK,NOT(IisOk)),"","U heeft het vorige scherm niet volledig ingevuld. Klik aub op Terug")</f>
        <v>#VALUE!</v>
      </c>
      <c r="C7" s="63"/>
      <c r="D7" s="63"/>
      <c r="E7" s="63"/>
      <c r="F7" s="63"/>
      <c r="G7" s="63"/>
      <c r="H7" s="63"/>
      <c r="I7" s="63"/>
      <c r="J7" s="63"/>
      <c r="K7" s="18"/>
      <c r="L7" s="18"/>
      <c r="M7" s="18"/>
    </row>
    <row r="8" spans="1:13" ht="54.95" customHeight="1" x14ac:dyDescent="0.25">
      <c r="A8" s="18"/>
      <c r="B8" s="61" t="s">
        <v>515</v>
      </c>
      <c r="C8" s="61"/>
      <c r="D8" s="61"/>
      <c r="E8" s="61"/>
      <c r="F8" s="61"/>
      <c r="G8" s="61"/>
      <c r="H8" s="61"/>
      <c r="I8" s="61"/>
      <c r="J8" s="61"/>
      <c r="K8" s="18"/>
      <c r="L8" s="18"/>
      <c r="M8" s="18"/>
    </row>
    <row r="9" spans="1:13" s="11" customFormat="1" x14ac:dyDescent="0.25">
      <c r="A9" s="21"/>
      <c r="B9" s="22" t="s">
        <v>514</v>
      </c>
      <c r="C9" s="22"/>
      <c r="D9" s="22"/>
      <c r="E9" s="22"/>
      <c r="F9" s="22"/>
      <c r="G9" s="22"/>
      <c r="H9" s="22"/>
      <c r="I9" s="22"/>
      <c r="J9" s="22"/>
      <c r="K9" s="21"/>
      <c r="L9" s="21"/>
      <c r="M9" s="21"/>
    </row>
    <row r="10" spans="1:13" s="11" customFormat="1" ht="15.75" customHeight="1" x14ac:dyDescent="0.25">
      <c r="A10" s="21"/>
      <c r="B10" s="23" t="s">
        <v>508</v>
      </c>
      <c r="C10" s="23"/>
      <c r="D10" s="23"/>
      <c r="E10" s="23"/>
      <c r="F10" s="23"/>
      <c r="G10" s="23"/>
      <c r="H10" s="23"/>
      <c r="I10" s="23"/>
      <c r="J10" s="23"/>
      <c r="K10" s="21"/>
      <c r="L10" s="21"/>
      <c r="M10" s="21"/>
    </row>
    <row r="11" spans="1:13" s="11" customFormat="1" x14ac:dyDescent="0.25">
      <c r="A11" s="21"/>
      <c r="B11" s="22" t="s">
        <v>10</v>
      </c>
      <c r="C11" s="22"/>
      <c r="D11" s="22"/>
      <c r="E11" s="22"/>
      <c r="F11" s="22"/>
      <c r="G11" s="22"/>
      <c r="H11" s="22"/>
      <c r="I11" s="22"/>
      <c r="J11" s="22"/>
      <c r="K11" s="21"/>
      <c r="L11" s="21"/>
      <c r="M11" s="21"/>
    </row>
    <row r="12" spans="1:13" s="11" customFormat="1" x14ac:dyDescent="0.25">
      <c r="A12" s="21"/>
      <c r="B12" s="22" t="s">
        <v>9</v>
      </c>
      <c r="C12" s="22"/>
      <c r="D12" s="22"/>
      <c r="E12" s="22"/>
      <c r="F12" s="22"/>
      <c r="G12" s="22"/>
      <c r="H12" s="22"/>
      <c r="I12" s="22"/>
      <c r="J12" s="22"/>
      <c r="K12" s="21"/>
      <c r="L12" s="21"/>
      <c r="M12" s="21"/>
    </row>
    <row r="13" spans="1:13" s="11" customFormat="1" x14ac:dyDescent="0.25">
      <c r="A13" s="21"/>
      <c r="B13" s="22"/>
      <c r="C13" s="22"/>
      <c r="D13" s="22"/>
      <c r="E13" s="22"/>
      <c r="F13" s="22"/>
      <c r="G13" s="22"/>
      <c r="H13" s="22"/>
      <c r="I13" s="22"/>
      <c r="J13" s="22"/>
      <c r="K13" s="21"/>
      <c r="L13" s="21"/>
      <c r="M13" s="21"/>
    </row>
    <row r="14" spans="1:13" s="11" customFormat="1" x14ac:dyDescent="0.25">
      <c r="A14" s="21"/>
      <c r="B14" s="32"/>
      <c r="C14" s="32"/>
      <c r="D14" s="32"/>
      <c r="E14" s="32"/>
      <c r="F14" s="32"/>
      <c r="G14" s="32"/>
      <c r="H14" s="22"/>
      <c r="I14" s="22"/>
      <c r="J14" s="22"/>
      <c r="K14" s="21"/>
      <c r="L14" s="21"/>
      <c r="M14" s="21"/>
    </row>
    <row r="15" spans="1:13" s="11" customFormat="1" ht="33.75" customHeight="1" x14ac:dyDescent="0.25">
      <c r="A15" s="21"/>
      <c r="B15" s="54" t="str">
        <f>IF(K18=0,"Zet in de grijs gemarkeerde kolommen een kruisje (X) om aan te geven wat u vindt van uw potentie om door te groeien:",IF(K18&gt;1,"Graag in één vakje een keuze zetten","Lees hieronder hoe u het bestand kunt insturen"))</f>
        <v>Zet in de grijs gemarkeerde kolommen een kruisje (X) om aan te geven wat u vindt van uw potentie om door te groeien:</v>
      </c>
      <c r="C15" s="54"/>
      <c r="D15" s="54"/>
      <c r="E15" s="54"/>
      <c r="F15" s="54"/>
      <c r="G15" s="54"/>
      <c r="H15" s="54"/>
      <c r="I15" s="54"/>
      <c r="J15" s="54"/>
      <c r="K15" s="21"/>
      <c r="L15" s="21"/>
      <c r="M15" s="21"/>
    </row>
    <row r="16" spans="1:13" s="11" customFormat="1" ht="16.5" customHeight="1" x14ac:dyDescent="0.25">
      <c r="A16" s="21"/>
      <c r="B16" s="25"/>
      <c r="C16" s="25"/>
      <c r="D16" s="25"/>
      <c r="E16" s="25"/>
      <c r="F16" s="25"/>
      <c r="G16" s="25"/>
      <c r="H16" s="25"/>
      <c r="I16" s="25"/>
      <c r="J16" s="25"/>
      <c r="K16" s="21"/>
      <c r="L16" s="21"/>
      <c r="M16" s="21"/>
    </row>
    <row r="17" spans="1:13" s="11" customFormat="1" x14ac:dyDescent="0.25">
      <c r="A17" s="21"/>
      <c r="B17" s="22"/>
      <c r="C17" s="22"/>
      <c r="D17" s="22"/>
      <c r="E17" s="22"/>
      <c r="F17" s="22"/>
      <c r="G17" s="33">
        <v>1</v>
      </c>
      <c r="H17" s="34">
        <v>2</v>
      </c>
      <c r="I17" s="35">
        <v>3</v>
      </c>
      <c r="J17" s="35">
        <v>4</v>
      </c>
      <c r="K17" s="21"/>
      <c r="L17" s="21"/>
      <c r="M17" s="21"/>
    </row>
    <row r="18" spans="1:13" s="11" customFormat="1" ht="22.5" customHeight="1" x14ac:dyDescent="0.25">
      <c r="A18" s="21"/>
      <c r="B18" s="57" t="s">
        <v>8</v>
      </c>
      <c r="C18" s="57"/>
      <c r="D18" s="57"/>
      <c r="E18" s="57"/>
      <c r="F18" s="57"/>
      <c r="G18" s="29"/>
      <c r="H18" s="30"/>
      <c r="I18" s="36"/>
      <c r="J18" s="36"/>
      <c r="K18" s="21">
        <f>COUNTA(G18:J18)</f>
        <v>0</v>
      </c>
      <c r="L18" s="21"/>
      <c r="M18" s="21"/>
    </row>
    <row r="19" spans="1:13" s="11" customFormat="1" x14ac:dyDescent="0.25">
      <c r="A19" s="21"/>
      <c r="B19" s="21"/>
      <c r="C19" s="21"/>
      <c r="D19" s="21"/>
      <c r="E19" s="21"/>
      <c r="F19" s="21"/>
      <c r="G19" s="21"/>
      <c r="H19" s="21"/>
      <c r="I19" s="21"/>
      <c r="J19" s="21"/>
      <c r="K19" s="21"/>
      <c r="L19" s="21"/>
      <c r="M19" s="21"/>
    </row>
    <row r="20" spans="1:13" s="11" customFormat="1" x14ac:dyDescent="0.25">
      <c r="A20" s="21"/>
      <c r="B20" s="21"/>
      <c r="C20" s="21"/>
      <c r="D20" s="21"/>
      <c r="E20" s="21"/>
      <c r="F20" s="21"/>
      <c r="G20" s="21"/>
      <c r="H20" s="21"/>
      <c r="I20" s="21"/>
      <c r="J20" s="21"/>
      <c r="K20" s="21"/>
      <c r="L20" s="21"/>
      <c r="M20" s="21"/>
    </row>
    <row r="21" spans="1:13" s="11" customFormat="1" x14ac:dyDescent="0.25">
      <c r="A21" s="21"/>
      <c r="B21" s="21"/>
      <c r="C21" s="21"/>
      <c r="D21" s="21"/>
      <c r="E21" s="21"/>
      <c r="F21" s="21"/>
      <c r="G21" s="62"/>
      <c r="H21" s="62"/>
      <c r="I21" s="62"/>
      <c r="J21" s="62"/>
      <c r="K21" s="21"/>
      <c r="L21" s="21"/>
      <c r="M21" s="21"/>
    </row>
    <row r="22" spans="1:13" s="11" customFormat="1" x14ac:dyDescent="0.25">
      <c r="A22" s="21"/>
      <c r="B22" s="22" t="s">
        <v>11</v>
      </c>
      <c r="C22" s="21"/>
      <c r="D22" s="21"/>
      <c r="E22" s="21"/>
      <c r="F22" s="21"/>
      <c r="G22" s="21"/>
      <c r="H22" s="21"/>
      <c r="I22" s="21"/>
      <c r="J22" s="21"/>
      <c r="K22" s="21"/>
      <c r="L22" s="21"/>
      <c r="M22" s="21"/>
    </row>
    <row r="23" spans="1:13" s="11" customFormat="1" x14ac:dyDescent="0.25">
      <c r="A23" s="21"/>
      <c r="B23" s="22" t="s">
        <v>589</v>
      </c>
      <c r="C23" s="21"/>
      <c r="D23" s="21"/>
      <c r="E23" s="21"/>
      <c r="F23" s="21"/>
      <c r="G23" s="21"/>
      <c r="H23" s="21"/>
      <c r="I23" s="21"/>
      <c r="J23" s="21"/>
      <c r="K23" s="21"/>
      <c r="L23" s="21"/>
      <c r="M23" s="21"/>
    </row>
    <row r="24" spans="1:13" s="11" customFormat="1" x14ac:dyDescent="0.25">
      <c r="A24" s="21"/>
      <c r="B24" s="22" t="s">
        <v>590</v>
      </c>
      <c r="C24" s="21"/>
      <c r="D24" s="21"/>
      <c r="E24" s="21"/>
      <c r="F24" s="21"/>
      <c r="G24" s="21"/>
      <c r="H24" s="21"/>
      <c r="I24" s="21"/>
      <c r="J24" s="21"/>
      <c r="K24" s="21"/>
      <c r="L24" s="21"/>
      <c r="M24" s="21"/>
    </row>
    <row r="25" spans="1:13" s="11" customFormat="1" x14ac:dyDescent="0.25">
      <c r="A25" s="21"/>
      <c r="B25" s="22" t="s">
        <v>591</v>
      </c>
      <c r="C25" s="21"/>
      <c r="D25" s="21"/>
      <c r="E25" s="21"/>
      <c r="F25" s="21"/>
      <c r="G25" s="21"/>
      <c r="H25" s="21"/>
      <c r="I25" s="21"/>
      <c r="J25" s="21"/>
      <c r="K25" s="21"/>
      <c r="L25" s="21"/>
      <c r="M25" s="21"/>
    </row>
    <row r="26" spans="1:13" s="11" customFormat="1" x14ac:dyDescent="0.25">
      <c r="A26" s="21"/>
      <c r="B26" s="22" t="s">
        <v>592</v>
      </c>
      <c r="C26" s="21"/>
      <c r="D26" s="21"/>
      <c r="E26" s="21"/>
      <c r="F26" s="21"/>
      <c r="G26" s="21"/>
      <c r="H26" s="21"/>
      <c r="I26" s="21"/>
      <c r="J26" s="21"/>
      <c r="K26" s="21"/>
      <c r="L26" s="21"/>
      <c r="M26" s="21"/>
    </row>
    <row r="27" spans="1:13" s="11" customFormat="1" x14ac:dyDescent="0.25">
      <c r="A27" s="21"/>
      <c r="B27" s="22" t="s">
        <v>593</v>
      </c>
      <c r="C27" s="21"/>
      <c r="D27" s="21"/>
      <c r="E27" s="21"/>
      <c r="F27" s="21"/>
      <c r="G27" s="21"/>
      <c r="H27" s="21"/>
      <c r="I27" s="21"/>
      <c r="J27" s="21"/>
      <c r="K27" s="21"/>
      <c r="L27" s="21"/>
      <c r="M27" s="21"/>
    </row>
    <row r="28" spans="1:13" s="11" customFormat="1" x14ac:dyDescent="0.25">
      <c r="A28" s="21"/>
      <c r="B28" s="22" t="s">
        <v>594</v>
      </c>
      <c r="C28" s="21"/>
      <c r="D28" s="21"/>
      <c r="E28" s="21"/>
      <c r="F28" s="21"/>
      <c r="G28" s="21"/>
      <c r="H28" s="21"/>
      <c r="I28" s="21"/>
      <c r="J28" s="21"/>
      <c r="K28" s="21"/>
      <c r="L28" s="21"/>
      <c r="M28" s="21"/>
    </row>
    <row r="29" spans="1:13" s="11" customFormat="1" x14ac:dyDescent="0.25">
      <c r="A29" s="21"/>
      <c r="B29" s="22"/>
      <c r="C29" s="21"/>
      <c r="D29" s="21"/>
      <c r="E29" s="21"/>
      <c r="F29" s="21"/>
      <c r="G29" s="21"/>
      <c r="H29" s="21"/>
      <c r="I29" s="21"/>
      <c r="J29" s="21"/>
      <c r="K29" s="21"/>
      <c r="L29" s="21"/>
      <c r="M29" s="21"/>
    </row>
    <row r="30" spans="1:13" s="11" customFormat="1" x14ac:dyDescent="0.25">
      <c r="A30" s="21"/>
      <c r="B30" s="48" t="s">
        <v>509</v>
      </c>
      <c r="C30" s="21"/>
      <c r="D30" s="21"/>
      <c r="E30" s="21"/>
      <c r="F30" s="21"/>
      <c r="G30" s="21"/>
      <c r="H30" s="21"/>
      <c r="I30" s="21"/>
      <c r="J30" s="21"/>
      <c r="K30" s="21"/>
      <c r="L30" s="21"/>
      <c r="M30" s="21"/>
    </row>
    <row r="31" spans="1:13" s="11" customFormat="1" x14ac:dyDescent="0.25">
      <c r="A31" s="21"/>
      <c r="B31" s="22"/>
      <c r="C31" s="21"/>
      <c r="D31" s="21"/>
      <c r="E31" s="21"/>
      <c r="F31" s="21"/>
      <c r="G31" s="21"/>
      <c r="H31" s="21"/>
      <c r="I31" s="21"/>
      <c r="J31" s="21"/>
      <c r="K31" s="21"/>
      <c r="L31" s="21"/>
      <c r="M31" s="21"/>
    </row>
    <row r="32" spans="1:13" x14ac:dyDescent="0.25">
      <c r="A32" s="18"/>
      <c r="B32" s="22"/>
      <c r="C32" s="18"/>
      <c r="D32" s="18"/>
      <c r="E32" s="18"/>
      <c r="F32" s="18"/>
      <c r="G32" s="18"/>
      <c r="H32" s="18"/>
      <c r="I32" s="18"/>
      <c r="J32" s="18"/>
      <c r="K32" s="18"/>
      <c r="L32" s="18"/>
      <c r="M32" s="18"/>
    </row>
    <row r="33" spans="1:13" x14ac:dyDescent="0.25">
      <c r="A33" s="18"/>
      <c r="B33" s="22"/>
      <c r="C33" s="18"/>
      <c r="D33" s="18"/>
      <c r="E33" s="18"/>
      <c r="F33" s="18"/>
      <c r="G33" s="18"/>
      <c r="H33" s="18"/>
      <c r="I33" s="18"/>
      <c r="J33" s="18"/>
      <c r="K33" s="18"/>
      <c r="L33" s="18"/>
      <c r="M33" s="18"/>
    </row>
    <row r="34" spans="1:13" x14ac:dyDescent="0.25">
      <c r="A34" s="18"/>
      <c r="B34" s="22"/>
      <c r="C34" s="18"/>
      <c r="D34" s="18"/>
      <c r="E34" s="18"/>
      <c r="F34" s="18"/>
      <c r="G34" s="18"/>
      <c r="H34" s="18"/>
      <c r="I34" s="18"/>
      <c r="J34" s="18"/>
      <c r="K34" s="18"/>
      <c r="L34" s="18"/>
      <c r="M34" s="18"/>
    </row>
    <row r="35" spans="1:13" x14ac:dyDescent="0.25">
      <c r="A35" s="18"/>
      <c r="B35" s="22"/>
      <c r="C35" s="18"/>
      <c r="D35" s="18"/>
      <c r="E35" s="18"/>
      <c r="F35" s="18"/>
      <c r="G35" s="18"/>
      <c r="H35" s="18"/>
      <c r="I35" s="18"/>
      <c r="J35" s="18"/>
      <c r="K35" s="18"/>
      <c r="L35" s="18"/>
      <c r="M35" s="18"/>
    </row>
    <row r="36" spans="1:13" x14ac:dyDescent="0.25">
      <c r="A36" s="18"/>
      <c r="B36" s="18"/>
      <c r="C36" s="18"/>
      <c r="D36" s="18"/>
      <c r="E36" s="18"/>
      <c r="F36" s="18"/>
      <c r="G36" s="18"/>
      <c r="H36" s="18"/>
      <c r="I36" s="18"/>
      <c r="J36" s="18"/>
      <c r="K36" s="18"/>
      <c r="L36" s="18"/>
      <c r="M36" s="18"/>
    </row>
    <row r="37" spans="1:13" x14ac:dyDescent="0.25">
      <c r="A37" s="18"/>
      <c r="B37" s="18"/>
      <c r="C37" s="18"/>
      <c r="D37" s="18"/>
      <c r="E37" s="18"/>
      <c r="F37" s="18"/>
      <c r="G37" s="18"/>
      <c r="H37" s="18"/>
      <c r="I37" s="18"/>
      <c r="J37" s="18"/>
      <c r="K37" s="18"/>
      <c r="L37" s="18"/>
      <c r="M37" s="18"/>
    </row>
    <row r="38" spans="1:13" x14ac:dyDescent="0.25">
      <c r="A38" s="18"/>
      <c r="B38" s="18"/>
      <c r="C38" s="18"/>
      <c r="D38" s="18"/>
      <c r="E38" s="18"/>
      <c r="F38" s="18"/>
      <c r="G38" s="18"/>
      <c r="H38" s="18"/>
      <c r="I38" s="18"/>
      <c r="J38" s="18"/>
      <c r="K38" s="18"/>
      <c r="L38" s="18"/>
      <c r="M38" s="18"/>
    </row>
    <row r="39" spans="1:13" x14ac:dyDescent="0.25">
      <c r="A39" s="18"/>
      <c r="B39" s="18"/>
      <c r="C39" s="18"/>
      <c r="D39" s="18"/>
      <c r="E39" s="18"/>
      <c r="F39" s="18"/>
      <c r="G39" s="18"/>
      <c r="H39" s="18"/>
      <c r="I39" s="18"/>
      <c r="J39" s="18"/>
      <c r="K39" s="18"/>
      <c r="L39" s="18"/>
      <c r="M39" s="18"/>
    </row>
    <row r="40" spans="1:13" x14ac:dyDescent="0.25">
      <c r="A40" s="18"/>
      <c r="B40" s="18"/>
      <c r="C40" s="18"/>
      <c r="D40" s="18"/>
      <c r="E40" s="18"/>
      <c r="F40" s="18"/>
      <c r="G40" s="18"/>
      <c r="H40" s="18"/>
      <c r="I40" s="18"/>
      <c r="J40" s="18"/>
      <c r="K40" s="18"/>
      <c r="L40" s="18"/>
      <c r="M40" s="18"/>
    </row>
  </sheetData>
  <sheetProtection algorithmName="SHA-512" hashValue="9Nqt6ipk1okevW2yrurdJtVCEEqtgcv4MKim1Bx/fFqGFkO5Xj6pFBQ50gojyUW734QnjsgarPSDy/i0k6Hq1Q==" saltValue="WNG2TFQCJSawWLQLN0zUhw==" spinCount="100000" sheet="1" objects="1" scenarios="1"/>
  <mergeCells count="5">
    <mergeCell ref="B8:J8"/>
    <mergeCell ref="B15:J15"/>
    <mergeCell ref="B18:F18"/>
    <mergeCell ref="G21:J21"/>
    <mergeCell ref="B7:J7"/>
  </mergeCells>
  <conditionalFormatting sqref="B22:J41">
    <cfRule type="expression" dxfId="4" priority="8">
      <formula>$K$18&lt;&gt;1</formula>
    </cfRule>
  </conditionalFormatting>
  <conditionalFormatting sqref="G18:J18">
    <cfRule type="expression" dxfId="3" priority="6">
      <formula>$K$18&gt;1</formula>
    </cfRule>
    <cfRule type="expression" dxfId="2" priority="7">
      <formula>$K$18=1</formula>
    </cfRule>
  </conditionalFormatting>
  <conditionalFormatting sqref="B8:L46">
    <cfRule type="expression" dxfId="1" priority="2">
      <formula>OR(IisOk,NOT(SisOK))</formula>
    </cfRule>
  </conditionalFormatting>
  <conditionalFormatting sqref="B8">
    <cfRule type="expression" dxfId="0" priority="1">
      <formula>K18=1</formula>
    </cfRule>
  </conditionalFormatting>
  <hyperlinks>
    <hyperlink ref="B30" r:id="rId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15</vt:i4>
      </vt:variant>
    </vt:vector>
  </HeadingPairs>
  <TitlesOfParts>
    <vt:vector size="18" baseType="lpstr">
      <vt:lpstr>Intro</vt:lpstr>
      <vt:lpstr>Scores</vt:lpstr>
      <vt:lpstr>Pot</vt:lpstr>
      <vt:lpstr>Caantal</vt:lpstr>
      <vt:lpstr>IisOk</vt:lpstr>
      <vt:lpstr>Niv1Len</vt:lpstr>
      <vt:lpstr>Niv1Sel</vt:lpstr>
      <vt:lpstr>Niv1Start</vt:lpstr>
      <vt:lpstr>Niv2Len</vt:lpstr>
      <vt:lpstr>Niv2Sel</vt:lpstr>
      <vt:lpstr>Niv2Start</vt:lpstr>
      <vt:lpstr>Niv3Len</vt:lpstr>
      <vt:lpstr>Niv3Offs</vt:lpstr>
      <vt:lpstr>Niv3Sel</vt:lpstr>
      <vt:lpstr>Niv3Start</vt:lpstr>
      <vt:lpstr>Pot!schoon</vt:lpstr>
      <vt:lpstr>schoon</vt:lpstr>
      <vt:lpstr>SisOK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Jeroen</dc:creator>
  <cp:lastModifiedBy>Jeroen</cp:lastModifiedBy>
  <dcterms:created xsi:type="dcterms:W3CDTF">2016-06-03T12:44:42Z</dcterms:created>
  <dcterms:modified xsi:type="dcterms:W3CDTF">2016-09-30T10:49:38Z</dcterms:modified>
</cp:coreProperties>
</file>